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60" yWindow="30" windowWidth="9720" windowHeight="7320" activeTab="12"/>
  </bookViews>
  <sheets>
    <sheet name="Aug" sheetId="6" r:id="rId1"/>
    <sheet name="Sep" sheetId="19" r:id="rId2"/>
    <sheet name="Oct" sheetId="20" r:id="rId3"/>
    <sheet name="Nov" sheetId="21" r:id="rId4"/>
    <sheet name="Dec" sheetId="22" r:id="rId5"/>
    <sheet name="Jan" sheetId="23" r:id="rId6"/>
    <sheet name="Feb" sheetId="24" r:id="rId7"/>
    <sheet name="Mar" sheetId="25" r:id="rId8"/>
    <sheet name="Apr" sheetId="26" r:id="rId9"/>
    <sheet name="May" sheetId="27" r:id="rId10"/>
    <sheet name="Jun" sheetId="28" r:id="rId11"/>
    <sheet name="Jul" sheetId="29" r:id="rId12"/>
    <sheet name="Sum" sheetId="30" r:id="rId13"/>
    <sheet name="Temp" sheetId="31" r:id="rId14"/>
  </sheets>
  <calcPr calcId="145621"/>
</workbook>
</file>

<file path=xl/calcChain.xml><?xml version="1.0" encoding="utf-8"?>
<calcChain xmlns="http://schemas.openxmlformats.org/spreadsheetml/2006/main">
  <c r="I35" i="22" l="1"/>
  <c r="I37" i="22" s="1"/>
  <c r="B35" i="29"/>
  <c r="M4" i="30" s="1"/>
  <c r="C35" i="29"/>
  <c r="M5" i="30" s="1"/>
  <c r="D35" i="29"/>
  <c r="M8" i="30" s="1"/>
  <c r="E35" i="29"/>
  <c r="M9" i="30" s="1"/>
  <c r="F35" i="29"/>
  <c r="M10" i="30" s="1"/>
  <c r="G35" i="29"/>
  <c r="M11" i="30" s="1"/>
  <c r="H34" i="28"/>
  <c r="I35" i="20"/>
  <c r="I34" i="21"/>
  <c r="I35" i="23"/>
  <c r="I33" i="24"/>
  <c r="I35" i="24" s="1"/>
  <c r="H35" i="6"/>
  <c r="H37" i="6" s="1"/>
  <c r="I35" i="6"/>
  <c r="I37" i="6" s="1"/>
  <c r="B35" i="6"/>
  <c r="B3" i="31" s="1"/>
  <c r="B34" i="19"/>
  <c r="C4" i="30" s="1"/>
  <c r="C35" i="6"/>
  <c r="B5" i="30" s="1"/>
  <c r="C34" i="19"/>
  <c r="B34" i="21"/>
  <c r="B35" i="20"/>
  <c r="D4" i="30" s="1"/>
  <c r="B35" i="22"/>
  <c r="F4" i="30" s="1"/>
  <c r="B35" i="23"/>
  <c r="G4" i="30" s="1"/>
  <c r="B33" i="24"/>
  <c r="H3" i="31" s="1"/>
  <c r="B35" i="25"/>
  <c r="I3" i="31" s="1"/>
  <c r="B34" i="26"/>
  <c r="J4" i="30" s="1"/>
  <c r="C35" i="27"/>
  <c r="K4" i="31" s="1"/>
  <c r="C34" i="28"/>
  <c r="L5" i="30" s="1"/>
  <c r="C34" i="21"/>
  <c r="E5" i="30" s="1"/>
  <c r="C35" i="20"/>
  <c r="D4" i="31" s="1"/>
  <c r="C35" i="22"/>
  <c r="F4" i="31" s="1"/>
  <c r="C35" i="23"/>
  <c r="G5" i="30" s="1"/>
  <c r="C33" i="24"/>
  <c r="H5" i="30" s="1"/>
  <c r="C35" i="25"/>
  <c r="I5" i="30" s="1"/>
  <c r="C34" i="26"/>
  <c r="J4" i="31" s="1"/>
  <c r="D35" i="6"/>
  <c r="D37" i="6" s="1"/>
  <c r="D35" i="20"/>
  <c r="D8" i="30" s="1"/>
  <c r="D34" i="21"/>
  <c r="E8" i="30" s="1"/>
  <c r="D35" i="22"/>
  <c r="F8" i="30" s="1"/>
  <c r="D35" i="23"/>
  <c r="G8" i="30" s="1"/>
  <c r="D33" i="24"/>
  <c r="H8" i="30" s="1"/>
  <c r="D35" i="25"/>
  <c r="D35" i="27"/>
  <c r="D34" i="28"/>
  <c r="E35" i="6"/>
  <c r="E37" i="6" s="1"/>
  <c r="E35" i="20"/>
  <c r="E34" i="21"/>
  <c r="E35" i="22"/>
  <c r="E35" i="23"/>
  <c r="G9" i="30" s="1"/>
  <c r="E33" i="24"/>
  <c r="H9" i="30" s="1"/>
  <c r="E35" i="25"/>
  <c r="E35" i="27"/>
  <c r="E34" i="28"/>
  <c r="F35" i="6"/>
  <c r="F37" i="6" s="1"/>
  <c r="F35" i="20"/>
  <c r="D10" i="30" s="1"/>
  <c r="F34" i="21"/>
  <c r="E10" i="30" s="1"/>
  <c r="F35" i="22"/>
  <c r="F10" i="30" s="1"/>
  <c r="F35" i="23"/>
  <c r="G10" i="30" s="1"/>
  <c r="F33" i="24"/>
  <c r="F35" i="25"/>
  <c r="I10" i="30" s="1"/>
  <c r="F35" i="27"/>
  <c r="K10" i="30" s="1"/>
  <c r="F34" i="28"/>
  <c r="G35" i="6"/>
  <c r="G37" i="6" s="1"/>
  <c r="G35" i="20"/>
  <c r="D11" i="30" s="1"/>
  <c r="G34" i="21"/>
  <c r="E11" i="30" s="1"/>
  <c r="G35" i="22"/>
  <c r="F11" i="30" s="1"/>
  <c r="G35" i="23"/>
  <c r="G11" i="30" s="1"/>
  <c r="G33" i="24"/>
  <c r="H11" i="30" s="1"/>
  <c r="G35" i="25"/>
  <c r="G35" i="27"/>
  <c r="G34" i="28"/>
  <c r="H35" i="22"/>
  <c r="H33" i="24"/>
  <c r="I35" i="25"/>
  <c r="I35" i="27"/>
  <c r="I34" i="28"/>
  <c r="H35" i="20"/>
  <c r="H34" i="21"/>
  <c r="H35" i="23"/>
  <c r="H35" i="25"/>
  <c r="H35" i="27"/>
  <c r="D34" i="26"/>
  <c r="E34" i="26"/>
  <c r="F34" i="26"/>
  <c r="J10" i="30" s="1"/>
  <c r="G34" i="26"/>
  <c r="H34" i="26"/>
  <c r="I34" i="26"/>
  <c r="A4" i="26"/>
  <c r="A5" i="26" s="1"/>
  <c r="A6" i="26" s="1"/>
  <c r="A7" i="26" s="1"/>
  <c r="A8" i="26" s="1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C35" i="26"/>
  <c r="J7" i="30" s="1"/>
  <c r="B35" i="26"/>
  <c r="J5" i="31" s="1"/>
  <c r="D34" i="19"/>
  <c r="E34" i="19"/>
  <c r="C9" i="30" s="1"/>
  <c r="F34" i="19"/>
  <c r="C10" i="30" s="1"/>
  <c r="G34" i="19"/>
  <c r="H34" i="19"/>
  <c r="I34" i="19"/>
  <c r="I36" i="19" s="1"/>
  <c r="I37" i="20" s="1"/>
  <c r="I36" i="21" s="1"/>
  <c r="A4" i="6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B36" i="6"/>
  <c r="B6" i="30" s="1"/>
  <c r="C36" i="6"/>
  <c r="B7" i="30" s="1"/>
  <c r="A4" i="22"/>
  <c r="A5" i="22" s="1"/>
  <c r="A6" i="22" s="1"/>
  <c r="A7" i="22" s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C36" i="22"/>
  <c r="F7" i="30" s="1"/>
  <c r="B36" i="22"/>
  <c r="F6" i="30" s="1"/>
  <c r="A4" i="24"/>
  <c r="A5" i="24" s="1"/>
  <c r="A6" i="24" s="1"/>
  <c r="A7" i="24" s="1"/>
  <c r="A8" i="24" s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C34" i="24"/>
  <c r="H7" i="30" s="1"/>
  <c r="B34" i="24"/>
  <c r="H5" i="31" s="1"/>
  <c r="A4" i="23"/>
  <c r="A5" i="23" s="1"/>
  <c r="A6" i="23" s="1"/>
  <c r="A7" i="23" s="1"/>
  <c r="A8" i="23" s="1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C36" i="23"/>
  <c r="G7" i="30" s="1"/>
  <c r="B36" i="23"/>
  <c r="G5" i="31" s="1"/>
  <c r="H35" i="29"/>
  <c r="I35" i="29"/>
  <c r="F38" i="29"/>
  <c r="A4" i="29"/>
  <c r="A5" i="29" s="1"/>
  <c r="A6" i="29" s="1"/>
  <c r="A7" i="29" s="1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C36" i="29"/>
  <c r="M6" i="31" s="1"/>
  <c r="B36" i="29"/>
  <c r="M5" i="31" s="1"/>
  <c r="B34" i="28"/>
  <c r="L3" i="31" s="1"/>
  <c r="A4" i="28"/>
  <c r="A5" i="28" s="1"/>
  <c r="A6" i="28" s="1"/>
  <c r="A7" i="28" s="1"/>
  <c r="A8" i="28" s="1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C35" i="28"/>
  <c r="L6" i="31" s="1"/>
  <c r="B35" i="28"/>
  <c r="L6" i="30" s="1"/>
  <c r="A4" i="25"/>
  <c r="A5" i="25"/>
  <c r="A6" i="25" s="1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C36" i="25"/>
  <c r="I7" i="30" s="1"/>
  <c r="B36" i="25"/>
  <c r="I6" i="30" s="1"/>
  <c r="B35" i="27"/>
  <c r="K3" i="31" s="1"/>
  <c r="A4" i="27"/>
  <c r="A5" i="27" s="1"/>
  <c r="A6" i="27" s="1"/>
  <c r="A7" i="27" s="1"/>
  <c r="A8" i="27" s="1"/>
  <c r="A9" i="27" s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C36" i="27"/>
  <c r="K6" i="31" s="1"/>
  <c r="B36" i="27"/>
  <c r="K6" i="30" s="1"/>
  <c r="A4" i="21"/>
  <c r="A5" i="21" s="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C35" i="21"/>
  <c r="E7" i="30" s="1"/>
  <c r="B35" i="21"/>
  <c r="E6" i="30" s="1"/>
  <c r="A4" i="20"/>
  <c r="A5" i="20" s="1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C36" i="20"/>
  <c r="D7" i="30" s="1"/>
  <c r="B36" i="20"/>
  <c r="D6" i="30" s="1"/>
  <c r="A4" i="19"/>
  <c r="A5" i="19" s="1"/>
  <c r="A6" i="19" s="1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C35" i="19"/>
  <c r="C6" i="31" s="1"/>
  <c r="B35" i="19"/>
  <c r="C6" i="30" s="1"/>
  <c r="B9" i="30"/>
  <c r="C8" i="30"/>
  <c r="C11" i="30"/>
  <c r="D9" i="30"/>
  <c r="E9" i="30"/>
  <c r="F9" i="30"/>
  <c r="H10" i="30"/>
  <c r="I9" i="30"/>
  <c r="I11" i="30"/>
  <c r="J8" i="30"/>
  <c r="J9" i="30"/>
  <c r="J11" i="30"/>
  <c r="K8" i="30"/>
  <c r="K9" i="30"/>
  <c r="K11" i="30"/>
  <c r="L8" i="30"/>
  <c r="L9" i="30"/>
  <c r="L10" i="30"/>
  <c r="L11" i="30"/>
  <c r="M3" i="31"/>
  <c r="J3" i="31" l="1"/>
  <c r="B10" i="30"/>
  <c r="B8" i="30"/>
  <c r="H36" i="19"/>
  <c r="F5" i="30"/>
  <c r="E4" i="31"/>
  <c r="D3" i="31"/>
  <c r="H37" i="20"/>
  <c r="C3" i="31"/>
  <c r="B6" i="31"/>
  <c r="B4" i="30"/>
  <c r="F36" i="19"/>
  <c r="E36" i="19"/>
  <c r="E37" i="20" s="1"/>
  <c r="E36" i="21" s="1"/>
  <c r="E37" i="22" s="1"/>
  <c r="E37" i="23" s="1"/>
  <c r="E35" i="24" s="1"/>
  <c r="E37" i="25" s="1"/>
  <c r="E36" i="26" s="1"/>
  <c r="E37" i="27" s="1"/>
  <c r="E36" i="28" s="1"/>
  <c r="C12" i="30"/>
  <c r="M4" i="31"/>
  <c r="M7" i="30"/>
  <c r="M6" i="30"/>
  <c r="L7" i="30"/>
  <c r="L4" i="31"/>
  <c r="L5" i="31"/>
  <c r="L4" i="30"/>
  <c r="K5" i="30"/>
  <c r="K7" i="30"/>
  <c r="K4" i="30"/>
  <c r="K5" i="31"/>
  <c r="F38" i="27"/>
  <c r="K12" i="30"/>
  <c r="J5" i="30"/>
  <c r="J6" i="31"/>
  <c r="J6" i="30"/>
  <c r="F38" i="25"/>
  <c r="I8" i="30"/>
  <c r="I12" i="30" s="1"/>
  <c r="I6" i="31"/>
  <c r="I4" i="31"/>
  <c r="I4" i="30"/>
  <c r="I5" i="31"/>
  <c r="F36" i="24"/>
  <c r="H4" i="31"/>
  <c r="H6" i="31"/>
  <c r="H4" i="30"/>
  <c r="H6" i="30"/>
  <c r="H12" i="30"/>
  <c r="G12" i="30"/>
  <c r="G6" i="31"/>
  <c r="G4" i="31"/>
  <c r="G3" i="31"/>
  <c r="G6" i="30"/>
  <c r="F38" i="23"/>
  <c r="F38" i="22"/>
  <c r="F3" i="31"/>
  <c r="B36" i="28"/>
  <c r="F5" i="31"/>
  <c r="F6" i="31"/>
  <c r="B37" i="23"/>
  <c r="F37" i="21"/>
  <c r="E12" i="30"/>
  <c r="E6" i="31"/>
  <c r="E5" i="31"/>
  <c r="E3" i="31"/>
  <c r="E4" i="30"/>
  <c r="C37" i="29"/>
  <c r="H36" i="21"/>
  <c r="B37" i="29"/>
  <c r="F37" i="20"/>
  <c r="D5" i="30"/>
  <c r="D6" i="31"/>
  <c r="B37" i="27"/>
  <c r="D5" i="31"/>
  <c r="C35" i="24"/>
  <c r="C4" i="31"/>
  <c r="C5" i="30"/>
  <c r="C7" i="30"/>
  <c r="B35" i="24"/>
  <c r="B37" i="22"/>
  <c r="B37" i="25"/>
  <c r="C5" i="31"/>
  <c r="B37" i="20"/>
  <c r="B39" i="26" s="1"/>
  <c r="C36" i="19"/>
  <c r="C40" i="22" s="1"/>
  <c r="B36" i="19"/>
  <c r="B38" i="24" s="1"/>
  <c r="G36" i="19"/>
  <c r="G37" i="20" s="1"/>
  <c r="G36" i="21" s="1"/>
  <c r="G37" i="22" s="1"/>
  <c r="G37" i="23" s="1"/>
  <c r="G35" i="24" s="1"/>
  <c r="G37" i="25" s="1"/>
  <c r="G36" i="26" s="1"/>
  <c r="G37" i="27" s="1"/>
  <c r="G36" i="28" s="1"/>
  <c r="B11" i="30"/>
  <c r="D36" i="19"/>
  <c r="D37" i="20" s="1"/>
  <c r="D36" i="21" s="1"/>
  <c r="D37" i="22" s="1"/>
  <c r="D37" i="23" s="1"/>
  <c r="D35" i="24" s="1"/>
  <c r="D37" i="25" s="1"/>
  <c r="D36" i="26" s="1"/>
  <c r="D37" i="27" s="1"/>
  <c r="D36" i="28" s="1"/>
  <c r="C37" i="25"/>
  <c r="C37" i="23"/>
  <c r="B4" i="31"/>
  <c r="C37" i="27"/>
  <c r="C36" i="28"/>
  <c r="C37" i="22"/>
  <c r="C37" i="6"/>
  <c r="C39" i="19" s="1"/>
  <c r="C36" i="26"/>
  <c r="C37" i="20"/>
  <c r="C36" i="21"/>
  <c r="B36" i="26"/>
  <c r="B5" i="31"/>
  <c r="B37" i="6"/>
  <c r="B39" i="19" s="1"/>
  <c r="B36" i="21"/>
  <c r="J12" i="30"/>
  <c r="F12" i="30"/>
  <c r="L12" i="30"/>
  <c r="D12" i="30"/>
  <c r="I37" i="23"/>
  <c r="H35" i="24" s="1"/>
  <c r="F36" i="21"/>
  <c r="F37" i="22" s="1"/>
  <c r="F37" i="23" s="1"/>
  <c r="F35" i="24" s="1"/>
  <c r="F37" i="25" s="1"/>
  <c r="F36" i="26" s="1"/>
  <c r="F37" i="27" s="1"/>
  <c r="F36" i="28" s="1"/>
  <c r="M12" i="30"/>
  <c r="F37" i="26"/>
  <c r="F37" i="19"/>
  <c r="F37" i="28"/>
  <c r="F38" i="20"/>
  <c r="F38" i="6"/>
  <c r="F39" i="6" s="1"/>
  <c r="B12" i="30" l="1"/>
  <c r="B13" i="30" s="1"/>
  <c r="C13" i="30" s="1"/>
  <c r="D13" i="30" s="1"/>
  <c r="E13" i="30" s="1"/>
  <c r="F13" i="30" s="1"/>
  <c r="G13" i="30" s="1"/>
  <c r="H13" i="30" s="1"/>
  <c r="I13" i="30" s="1"/>
  <c r="J13" i="30" s="1"/>
  <c r="K13" i="30" s="1"/>
  <c r="L13" i="30" s="1"/>
  <c r="M13" i="30" s="1"/>
  <c r="B40" i="29"/>
  <c r="B40" i="23"/>
  <c r="C40" i="20"/>
  <c r="H37" i="23"/>
  <c r="C40" i="29"/>
  <c r="C38" i="24"/>
  <c r="C40" i="23"/>
  <c r="C40" i="25"/>
  <c r="B40" i="25"/>
  <c r="B40" i="22"/>
  <c r="B40" i="20"/>
  <c r="B40" i="27"/>
  <c r="B39" i="28"/>
  <c r="B39" i="21"/>
  <c r="C40" i="27"/>
  <c r="C39" i="26"/>
  <c r="C39" i="28"/>
  <c r="C39" i="21"/>
  <c r="F37" i="29"/>
  <c r="E37" i="29"/>
  <c r="I37" i="25"/>
  <c r="I36" i="26" s="1"/>
  <c r="I37" i="27" s="1"/>
  <c r="I36" i="28" s="1"/>
  <c r="H37" i="25"/>
  <c r="H36" i="26" s="1"/>
  <c r="H37" i="27" s="1"/>
  <c r="H36" i="28" s="1"/>
  <c r="H37" i="29" s="1"/>
  <c r="D37" i="29"/>
  <c r="G37" i="29"/>
  <c r="F38" i="19"/>
  <c r="F39" i="20" s="1"/>
  <c r="F38" i="21" s="1"/>
  <c r="F39" i="22" s="1"/>
  <c r="F39" i="23" s="1"/>
  <c r="F37" i="24" s="1"/>
  <c r="F39" i="25" s="1"/>
  <c r="F38" i="26" s="1"/>
  <c r="F39" i="27" s="1"/>
  <c r="F38" i="28" s="1"/>
  <c r="F39" i="29" l="1"/>
  <c r="I37" i="29"/>
</calcChain>
</file>

<file path=xl/sharedStrings.xml><?xml version="1.0" encoding="utf-8"?>
<sst xmlns="http://schemas.openxmlformats.org/spreadsheetml/2006/main" count="285" uniqueCount="42">
  <si>
    <t>Date</t>
  </si>
  <si>
    <t>Temperature</t>
  </si>
  <si>
    <t>Minimum</t>
  </si>
  <si>
    <t>Maximum</t>
  </si>
  <si>
    <t>Rainfall</t>
  </si>
  <si>
    <t>Lodge</t>
  </si>
  <si>
    <t>Main G.</t>
  </si>
  <si>
    <t>Danie J.</t>
  </si>
  <si>
    <t>Mokai</t>
  </si>
  <si>
    <t>Sunset</t>
  </si>
  <si>
    <t>Modjadji</t>
  </si>
  <si>
    <t xml:space="preserve"> </t>
  </si>
  <si>
    <t>Average</t>
  </si>
  <si>
    <t>Totals</t>
  </si>
  <si>
    <t>Total season to date</t>
  </si>
  <si>
    <t>YTD</t>
  </si>
  <si>
    <t>Year = August - July</t>
  </si>
  <si>
    <t>Mokaikai</t>
  </si>
  <si>
    <t>Extremes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</si>
  <si>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</si>
  <si>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</si>
  <si>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</si>
  <si>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</si>
  <si>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</si>
  <si>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</si>
  <si>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</si>
  <si>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</si>
  <si>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</si>
  <si>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</si>
  <si>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</si>
  <si>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</si>
  <si>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Main Gate</t>
  </si>
  <si>
    <t>Danie Joubert</t>
  </si>
  <si>
    <t>Rainfall Average</t>
  </si>
  <si>
    <t>Temp. Ave. Min</t>
  </si>
  <si>
    <t>Temp. Ave. Max</t>
  </si>
  <si>
    <t>Temp. Ext. Min</t>
  </si>
  <si>
    <t>Temp. Ext. Max</t>
  </si>
  <si>
    <t>YTD Rainfall</t>
  </si>
  <si>
    <t xml:space="preserve">Temperature and Rainfall </t>
  </si>
  <si>
    <t>Mvubu</t>
  </si>
  <si>
    <t>Madjuma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</si>
</sst>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_ ;\-0.0\ "/>
    <numFmt numFmtId="165" formatCode="0.0"/>
  </numFmts>
  <fonts count="24" x14ac:knownFonts="1">
    <font>
      <sz val="10"/>
      <name val="Arial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17"/>
      <name val="Arial"/>
      <family val="2"/>
    </font>
    <font>
      <b/>
      <sz val="10"/>
      <color indexed="17"/>
      <name val="Arial"/>
      <family val="2"/>
    </font>
    <font>
      <sz val="10"/>
      <color indexed="9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name val="Arial Narrow"/>
      <family val="2"/>
    </font>
    <font>
      <sz val="11"/>
      <name val="Arial"/>
      <family val="2"/>
    </font>
    <font>
      <sz val="11"/>
      <color indexed="12"/>
      <name val="Arial Narrow"/>
      <family val="2"/>
    </font>
    <font>
      <sz val="11"/>
      <color indexed="10"/>
      <name val="Arial Narrow"/>
      <family val="2"/>
    </font>
    <font>
      <sz val="11"/>
      <color indexed="17"/>
      <name val="Arial Narrow"/>
      <family val="2"/>
    </font>
    <font>
      <sz val="10"/>
      <color indexed="12"/>
      <name val="Arial Narrow"/>
      <family val="2"/>
    </font>
    <font>
      <sz val="10"/>
      <color indexed="10"/>
      <name val="Arial Narrow"/>
      <family val="2"/>
    </font>
    <font>
      <sz val="10"/>
      <color indexed="17"/>
      <name val="Arial Narrow"/>
      <family val="2"/>
    </font>
    <font>
      <sz val="10"/>
      <color indexed="9"/>
      <name val="Arial Narrow"/>
      <family val="2"/>
    </font>
    <font>
      <sz val="10"/>
      <color rgb="FF006600"/>
      <name val="Arial"/>
      <family val="2"/>
    </font>
    <font>
      <sz val="11"/>
      <color indexed="9"/>
      <name val="Arial Narrow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5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2" xfId="0" applyFont="1" applyBorder="1"/>
    <xf numFmtId="0" fontId="4" fillId="0" borderId="10" xfId="0" applyFont="1" applyBorder="1"/>
    <xf numFmtId="0" fontId="4" fillId="0" borderId="13" xfId="0" applyFont="1" applyBorder="1"/>
    <xf numFmtId="0" fontId="4" fillId="0" borderId="11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6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1" fillId="0" borderId="21" xfId="0" applyFont="1" applyBorder="1" applyAlignment="1">
      <alignment horizontal="center"/>
    </xf>
    <xf numFmtId="0" fontId="6" fillId="0" borderId="0" xfId="0" applyFont="1"/>
    <xf numFmtId="165" fontId="2" fillId="0" borderId="22" xfId="0" applyNumberFormat="1" applyFont="1" applyBorder="1"/>
    <xf numFmtId="165" fontId="3" fillId="0" borderId="23" xfId="0" applyNumberFormat="1" applyFont="1" applyBorder="1"/>
    <xf numFmtId="165" fontId="2" fillId="0" borderId="18" xfId="0" applyNumberFormat="1" applyFont="1" applyBorder="1"/>
    <xf numFmtId="165" fontId="3" fillId="0" borderId="16" xfId="0" applyNumberFormat="1" applyFont="1" applyBorder="1"/>
    <xf numFmtId="165" fontId="2" fillId="0" borderId="20" xfId="0" applyNumberFormat="1" applyFont="1" applyBorder="1"/>
    <xf numFmtId="165" fontId="3" fillId="0" borderId="24" xfId="0" applyNumberFormat="1" applyFont="1" applyBorder="1"/>
    <xf numFmtId="165" fontId="3" fillId="0" borderId="25" xfId="0" applyNumberFormat="1" applyFont="1" applyBorder="1"/>
    <xf numFmtId="165" fontId="4" fillId="0" borderId="17" xfId="0" applyNumberFormat="1" applyFont="1" applyBorder="1" applyAlignment="1">
      <alignment horizontal="center"/>
    </xf>
    <xf numFmtId="165" fontId="4" fillId="0" borderId="5" xfId="0" applyNumberFormat="1" applyFont="1" applyBorder="1"/>
    <xf numFmtId="165" fontId="4" fillId="0" borderId="7" xfId="0" applyNumberFormat="1" applyFont="1" applyBorder="1"/>
    <xf numFmtId="165" fontId="4" fillId="0" borderId="6" xfId="0" applyNumberFormat="1" applyFont="1" applyBorder="1"/>
    <xf numFmtId="165" fontId="1" fillId="0" borderId="21" xfId="0" applyNumberFormat="1" applyFont="1" applyBorder="1" applyAlignment="1">
      <alignment horizontal="center"/>
    </xf>
    <xf numFmtId="165" fontId="1" fillId="0" borderId="1" xfId="0" applyNumberFormat="1" applyFont="1" applyBorder="1"/>
    <xf numFmtId="165" fontId="4" fillId="0" borderId="18" xfId="0" applyNumberFormat="1" applyFont="1" applyBorder="1"/>
    <xf numFmtId="165" fontId="4" fillId="0" borderId="14" xfId="0" applyNumberFormat="1" applyFont="1" applyBorder="1"/>
    <xf numFmtId="165" fontId="4" fillId="0" borderId="19" xfId="0" applyNumberFormat="1" applyFont="1" applyBorder="1"/>
    <xf numFmtId="0" fontId="0" fillId="0" borderId="26" xfId="0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165" fontId="4" fillId="0" borderId="15" xfId="0" applyNumberFormat="1" applyFont="1" applyBorder="1"/>
    <xf numFmtId="165" fontId="4" fillId="0" borderId="16" xfId="0" applyNumberFormat="1" applyFont="1" applyBorder="1"/>
    <xf numFmtId="165" fontId="3" fillId="0" borderId="31" xfId="0" applyNumberFormat="1" applyFont="1" applyBorder="1"/>
    <xf numFmtId="165" fontId="3" fillId="0" borderId="7" xfId="0" applyNumberFormat="1" applyFont="1" applyBorder="1"/>
    <xf numFmtId="165" fontId="3" fillId="0" borderId="6" xfId="0" applyNumberFormat="1" applyFont="1" applyBorder="1"/>
    <xf numFmtId="165" fontId="4" fillId="0" borderId="32" xfId="0" applyNumberFormat="1" applyFont="1" applyBorder="1"/>
    <xf numFmtId="165" fontId="4" fillId="0" borderId="12" xfId="0" applyNumberFormat="1" applyFont="1" applyBorder="1"/>
    <xf numFmtId="165" fontId="4" fillId="0" borderId="10" xfId="0" applyNumberFormat="1" applyFont="1" applyBorder="1"/>
    <xf numFmtId="165" fontId="4" fillId="0" borderId="33" xfId="0" applyNumberFormat="1" applyFont="1" applyBorder="1"/>
    <xf numFmtId="165" fontId="4" fillId="0" borderId="13" xfId="0" applyNumberFormat="1" applyFont="1" applyBorder="1"/>
    <xf numFmtId="165" fontId="4" fillId="0" borderId="11" xfId="0" applyNumberFormat="1" applyFont="1" applyBorder="1"/>
    <xf numFmtId="0" fontId="1" fillId="0" borderId="34" xfId="0" applyFont="1" applyBorder="1"/>
    <xf numFmtId="165" fontId="4" fillId="0" borderId="35" xfId="0" applyNumberFormat="1" applyFont="1" applyBorder="1"/>
    <xf numFmtId="165" fontId="4" fillId="0" borderId="36" xfId="0" applyNumberFormat="1" applyFont="1" applyBorder="1"/>
    <xf numFmtId="165" fontId="4" fillId="0" borderId="23" xfId="0" applyNumberFormat="1" applyFont="1" applyBorder="1"/>
    <xf numFmtId="0" fontId="1" fillId="0" borderId="37" xfId="0" applyFont="1" applyFill="1" applyBorder="1"/>
    <xf numFmtId="165" fontId="2" fillId="0" borderId="13" xfId="0" applyNumberFormat="1" applyFont="1" applyBorder="1"/>
    <xf numFmtId="165" fontId="2" fillId="0" borderId="33" xfId="0" applyNumberFormat="1" applyFont="1" applyBorder="1"/>
    <xf numFmtId="165" fontId="2" fillId="0" borderId="11" xfId="0" applyNumberFormat="1" applyFont="1" applyBorder="1"/>
    <xf numFmtId="165" fontId="5" fillId="0" borderId="15" xfId="0" applyNumberFormat="1" applyFont="1" applyBorder="1"/>
    <xf numFmtId="165" fontId="5" fillId="0" borderId="16" xfId="0" applyNumberFormat="1" applyFont="1" applyBorder="1"/>
    <xf numFmtId="165" fontId="7" fillId="0" borderId="38" xfId="0" applyNumberFormat="1" applyFont="1" applyBorder="1"/>
    <xf numFmtId="165" fontId="7" fillId="0" borderId="39" xfId="0" applyNumberFormat="1" applyFont="1" applyBorder="1"/>
    <xf numFmtId="165" fontId="7" fillId="0" borderId="40" xfId="0" applyNumberFormat="1" applyFont="1" applyBorder="1"/>
    <xf numFmtId="165" fontId="8" fillId="0" borderId="33" xfId="0" applyNumberFormat="1" applyFont="1" applyBorder="1"/>
    <xf numFmtId="165" fontId="8" fillId="0" borderId="13" xfId="0" applyNumberFormat="1" applyFont="1" applyBorder="1"/>
    <xf numFmtId="165" fontId="8" fillId="0" borderId="11" xfId="0" applyNumberFormat="1" applyFont="1" applyBorder="1"/>
    <xf numFmtId="0" fontId="1" fillId="0" borderId="26" xfId="0" applyFont="1" applyFill="1" applyBorder="1"/>
    <xf numFmtId="165" fontId="5" fillId="0" borderId="29" xfId="0" applyNumberFormat="1" applyFont="1" applyBorder="1"/>
    <xf numFmtId="165" fontId="5" fillId="0" borderId="27" xfId="0" applyNumberFormat="1" applyFont="1" applyBorder="1"/>
    <xf numFmtId="165" fontId="5" fillId="0" borderId="28" xfId="0" applyNumberFormat="1" applyFont="1" applyBorder="1"/>
    <xf numFmtId="165" fontId="5" fillId="0" borderId="18" xfId="0" applyNumberFormat="1" applyFont="1" applyBorder="1"/>
    <xf numFmtId="0" fontId="1" fillId="0" borderId="42" xfId="0" applyFont="1" applyBorder="1"/>
    <xf numFmtId="0" fontId="4" fillId="0" borderId="43" xfId="0" applyFont="1" applyBorder="1"/>
    <xf numFmtId="0" fontId="4" fillId="0" borderId="44" xfId="0" applyFont="1" applyBorder="1"/>
    <xf numFmtId="165" fontId="4" fillId="0" borderId="42" xfId="0" applyNumberFormat="1" applyFont="1" applyBorder="1"/>
    <xf numFmtId="165" fontId="5" fillId="0" borderId="37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5" fontId="4" fillId="0" borderId="41" xfId="0" applyNumberFormat="1" applyFont="1" applyBorder="1" applyAlignment="1">
      <alignment horizontal="center"/>
    </xf>
    <xf numFmtId="0" fontId="10" fillId="0" borderId="0" xfId="0" applyFont="1"/>
    <xf numFmtId="0" fontId="0" fillId="0" borderId="50" xfId="0" applyBorder="1"/>
    <xf numFmtId="0" fontId="0" fillId="0" borderId="10" xfId="0" applyBorder="1"/>
    <xf numFmtId="0" fontId="0" fillId="0" borderId="11" xfId="0" applyBorder="1"/>
    <xf numFmtId="0" fontId="4" fillId="0" borderId="56" xfId="0" applyFont="1" applyBorder="1"/>
    <xf numFmtId="0" fontId="4" fillId="0" borderId="36" xfId="0" applyFont="1" applyBorder="1"/>
    <xf numFmtId="0" fontId="4" fillId="0" borderId="57" xfId="0" applyFont="1" applyBorder="1"/>
    <xf numFmtId="0" fontId="0" fillId="0" borderId="23" xfId="0" applyBorder="1"/>
    <xf numFmtId="0" fontId="0" fillId="0" borderId="40" xfId="0" applyBorder="1"/>
    <xf numFmtId="0" fontId="10" fillId="0" borderId="13" xfId="0" applyFont="1" applyBorder="1" applyAlignment="1"/>
    <xf numFmtId="0" fontId="10" fillId="0" borderId="13" xfId="0" applyFont="1" applyBorder="1"/>
    <xf numFmtId="0" fontId="10" fillId="0" borderId="32" xfId="0" applyFont="1" applyBorder="1"/>
    <xf numFmtId="0" fontId="2" fillId="0" borderId="13" xfId="0" applyFont="1" applyBorder="1"/>
    <xf numFmtId="0" fontId="3" fillId="0" borderId="13" xfId="0" applyFont="1" applyBorder="1"/>
    <xf numFmtId="165" fontId="3" fillId="0" borderId="13" xfId="0" applyNumberFormat="1" applyFont="1" applyBorder="1"/>
    <xf numFmtId="0" fontId="10" fillId="0" borderId="0" xfId="0" applyFont="1" applyBorder="1" applyAlignment="1"/>
    <xf numFmtId="0" fontId="17" fillId="0" borderId="1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45" xfId="0" applyFont="1" applyFill="1" applyBorder="1" applyAlignment="1">
      <alignment horizontal="center" vertical="center"/>
    </xf>
    <xf numFmtId="164" fontId="15" fillId="0" borderId="22" xfId="0" applyNumberFormat="1" applyFont="1" applyBorder="1" applyAlignment="1">
      <alignment horizontal="center" vertical="center"/>
    </xf>
    <xf numFmtId="164" fontId="16" fillId="0" borderId="23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64" fontId="15" fillId="0" borderId="18" xfId="0" applyNumberFormat="1" applyFont="1" applyBorder="1" applyAlignment="1">
      <alignment horizontal="center" vertical="center"/>
    </xf>
    <xf numFmtId="164" fontId="16" fillId="0" borderId="16" xfId="0" applyNumberFormat="1" applyFont="1" applyBorder="1" applyAlignment="1">
      <alignment horizontal="center" vertical="center"/>
    </xf>
    <xf numFmtId="164" fontId="15" fillId="0" borderId="20" xfId="0" applyNumberFormat="1" applyFont="1" applyBorder="1" applyAlignment="1">
      <alignment horizontal="center" vertical="center"/>
    </xf>
    <xf numFmtId="164" fontId="16" fillId="0" borderId="25" xfId="0" applyNumberFormat="1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165" fontId="18" fillId="0" borderId="22" xfId="0" applyNumberFormat="1" applyFont="1" applyBorder="1" applyAlignment="1">
      <alignment horizontal="center"/>
    </xf>
    <xf numFmtId="165" fontId="19" fillId="0" borderId="23" xfId="0" applyNumberFormat="1" applyFont="1" applyBorder="1" applyAlignment="1">
      <alignment horizontal="center"/>
    </xf>
    <xf numFmtId="165" fontId="18" fillId="0" borderId="18" xfId="0" applyNumberFormat="1" applyFont="1" applyBorder="1" applyAlignment="1">
      <alignment horizontal="center"/>
    </xf>
    <xf numFmtId="165" fontId="19" fillId="0" borderId="16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65" fontId="18" fillId="0" borderId="20" xfId="0" applyNumberFormat="1" applyFont="1" applyBorder="1" applyAlignment="1">
      <alignment horizontal="center"/>
    </xf>
    <xf numFmtId="165" fontId="19" fillId="0" borderId="24" xfId="0" applyNumberFormat="1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11" xfId="0" applyFont="1" applyBorder="1"/>
    <xf numFmtId="0" fontId="1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165" fontId="15" fillId="0" borderId="13" xfId="0" applyNumberFormat="1" applyFont="1" applyBorder="1" applyAlignment="1">
      <alignment horizontal="center" vertical="center"/>
    </xf>
    <xf numFmtId="165" fontId="16" fillId="0" borderId="13" xfId="0" applyNumberFormat="1" applyFont="1" applyBorder="1" applyAlignment="1">
      <alignment horizontal="center" vertical="center"/>
    </xf>
    <xf numFmtId="165" fontId="17" fillId="0" borderId="13" xfId="0" applyNumberFormat="1" applyFont="1" applyBorder="1" applyAlignment="1">
      <alignment horizontal="center" vertical="center"/>
    </xf>
    <xf numFmtId="165" fontId="13" fillId="0" borderId="13" xfId="0" applyNumberFormat="1" applyFont="1" applyBorder="1" applyAlignment="1">
      <alignment horizontal="center" vertical="center"/>
    </xf>
    <xf numFmtId="165" fontId="1" fillId="0" borderId="21" xfId="0" applyNumberFormat="1" applyFont="1" applyBorder="1" applyAlignment="1">
      <alignment horizontal="center" vertical="center"/>
    </xf>
    <xf numFmtId="165" fontId="4" fillId="0" borderId="17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5" fontId="2" fillId="0" borderId="22" xfId="0" applyNumberFormat="1" applyFont="1" applyBorder="1" applyAlignment="1">
      <alignment horizontal="center" vertical="center"/>
    </xf>
    <xf numFmtId="165" fontId="3" fillId="0" borderId="23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5" fontId="3" fillId="0" borderId="16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2" fillId="0" borderId="20" xfId="0" applyNumberFormat="1" applyFont="1" applyBorder="1" applyAlignment="1">
      <alignment horizontal="center" vertical="center"/>
    </xf>
    <xf numFmtId="165" fontId="3" fillId="0" borderId="25" xfId="0" applyNumberFormat="1" applyFont="1" applyBorder="1" applyAlignment="1">
      <alignment horizontal="center" vertical="center"/>
    </xf>
    <xf numFmtId="165" fontId="4" fillId="0" borderId="18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165" fontId="4" fillId="0" borderId="1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53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41" xfId="0" applyFont="1" applyBorder="1" applyAlignment="1">
      <alignment horizontal="center"/>
    </xf>
    <xf numFmtId="0" fontId="20" fillId="0" borderId="51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20" fillId="0" borderId="49" xfId="0" applyFont="1" applyBorder="1" applyAlignment="1">
      <alignment horizontal="center"/>
    </xf>
    <xf numFmtId="0" fontId="20" fillId="0" borderId="50" xfId="0" applyFont="1" applyBorder="1" applyAlignment="1">
      <alignment horizontal="center"/>
    </xf>
    <xf numFmtId="0" fontId="12" fillId="0" borderId="48" xfId="0" applyFont="1" applyBorder="1" applyAlignment="1">
      <alignment horizontal="center"/>
    </xf>
    <xf numFmtId="0" fontId="12" fillId="0" borderId="49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41" xfId="0" applyFont="1" applyBorder="1" applyAlignment="1">
      <alignment horizontal="center"/>
    </xf>
    <xf numFmtId="0" fontId="12" fillId="0" borderId="5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46" xfId="0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51" xfId="0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165" fontId="1" fillId="0" borderId="17" xfId="0" applyNumberFormat="1" applyFont="1" applyBorder="1" applyAlignment="1">
      <alignment horizontal="center"/>
    </xf>
    <xf numFmtId="165" fontId="1" fillId="0" borderId="19" xfId="0" applyNumberFormat="1" applyFont="1" applyBorder="1" applyAlignment="1">
      <alignment horizontal="center"/>
    </xf>
    <xf numFmtId="165" fontId="4" fillId="0" borderId="52" xfId="0" applyNumberFormat="1" applyFont="1" applyBorder="1" applyAlignment="1">
      <alignment horizontal="center"/>
    </xf>
    <xf numFmtId="165" fontId="4" fillId="0" borderId="17" xfId="0" applyNumberFormat="1" applyFont="1" applyBorder="1" applyAlignment="1">
      <alignment horizontal="center"/>
    </xf>
    <xf numFmtId="165" fontId="4" fillId="0" borderId="19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165" fontId="4" fillId="0" borderId="24" xfId="0" applyNumberFormat="1" applyFont="1" applyBorder="1" applyAlignment="1">
      <alignment horizontal="center"/>
    </xf>
    <xf numFmtId="165" fontId="4" fillId="0" borderId="41" xfId="0" applyNumberFormat="1" applyFont="1" applyBorder="1" applyAlignment="1">
      <alignment horizontal="center"/>
    </xf>
    <xf numFmtId="165" fontId="4" fillId="0" borderId="51" xfId="0" applyNumberFormat="1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165" fontId="1" fillId="0" borderId="21" xfId="0" applyNumberFormat="1" applyFont="1" applyBorder="1" applyAlignment="1">
      <alignment horizontal="left"/>
    </xf>
    <xf numFmtId="165" fontId="1" fillId="0" borderId="41" xfId="0" applyNumberFormat="1" applyFont="1" applyBorder="1" applyAlignment="1">
      <alignment horizontal="left"/>
    </xf>
    <xf numFmtId="165" fontId="1" fillId="0" borderId="20" xfId="0" applyNumberFormat="1" applyFont="1" applyBorder="1" applyAlignment="1">
      <alignment horizontal="left"/>
    </xf>
    <xf numFmtId="165" fontId="1" fillId="0" borderId="53" xfId="0" applyNumberFormat="1" applyFont="1" applyBorder="1" applyAlignment="1">
      <alignment horizontal="left"/>
    </xf>
    <xf numFmtId="165" fontId="1" fillId="0" borderId="47" xfId="0" applyNumberFormat="1" applyFont="1" applyBorder="1" applyAlignment="1">
      <alignment horizontal="center"/>
    </xf>
    <xf numFmtId="165" fontId="1" fillId="0" borderId="40" xfId="0" applyNumberFormat="1" applyFont="1" applyBorder="1" applyAlignment="1">
      <alignment horizontal="center"/>
    </xf>
    <xf numFmtId="165" fontId="1" fillId="0" borderId="39" xfId="0" applyNumberFormat="1" applyFont="1" applyBorder="1" applyAlignment="1">
      <alignment horizontal="center"/>
    </xf>
    <xf numFmtId="165" fontId="1" fillId="0" borderId="54" xfId="0" applyNumberFormat="1" applyFont="1" applyBorder="1" applyAlignment="1">
      <alignment horizontal="center"/>
    </xf>
    <xf numFmtId="165" fontId="1" fillId="0" borderId="41" xfId="0" applyNumberFormat="1" applyFont="1" applyBorder="1" applyAlignment="1">
      <alignment horizontal="center"/>
    </xf>
    <xf numFmtId="165" fontId="1" fillId="0" borderId="5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165" fontId="0" fillId="0" borderId="46" xfId="0" applyNumberFormat="1" applyBorder="1" applyAlignment="1">
      <alignment horizontal="center"/>
    </xf>
    <xf numFmtId="165" fontId="0" fillId="0" borderId="48" xfId="0" applyNumberFormat="1" applyBorder="1" applyAlignment="1">
      <alignment horizontal="center"/>
    </xf>
    <xf numFmtId="165" fontId="0" fillId="0" borderId="49" xfId="0" applyNumberFormat="1" applyBorder="1" applyAlignment="1">
      <alignment horizontal="center"/>
    </xf>
    <xf numFmtId="165" fontId="0" fillId="0" borderId="50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5" fontId="0" fillId="0" borderId="41" xfId="0" applyNumberFormat="1" applyBorder="1" applyAlignment="1">
      <alignment horizontal="center"/>
    </xf>
    <xf numFmtId="165" fontId="0" fillId="0" borderId="51" xfId="0" applyNumberFormat="1" applyBorder="1" applyAlignment="1">
      <alignment horizontal="center"/>
    </xf>
    <xf numFmtId="0" fontId="1" fillId="0" borderId="54" xfId="0" applyFont="1" applyBorder="1" applyAlignment="1">
      <alignment horizontal="center"/>
    </xf>
    <xf numFmtId="165" fontId="1" fillId="0" borderId="1" xfId="0" applyNumberFormat="1" applyFont="1" applyBorder="1" applyAlignment="1">
      <alignment horizontal="left"/>
    </xf>
    <xf numFmtId="165" fontId="1" fillId="0" borderId="17" xfId="0" applyNumberFormat="1" applyFont="1" applyBorder="1" applyAlignment="1">
      <alignment horizontal="left"/>
    </xf>
    <xf numFmtId="165" fontId="1" fillId="0" borderId="18" xfId="0" applyNumberFormat="1" applyFont="1" applyBorder="1" applyAlignment="1">
      <alignment horizontal="left"/>
    </xf>
    <xf numFmtId="165" fontId="1" fillId="0" borderId="15" xfId="0" applyNumberFormat="1" applyFont="1" applyBorder="1" applyAlignment="1">
      <alignment horizontal="left"/>
    </xf>
    <xf numFmtId="165" fontId="4" fillId="0" borderId="55" xfId="0" applyNumberFormat="1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13" xfId="0" applyFont="1" applyBorder="1" applyAlignment="1">
      <alignment horizontal="left"/>
    </xf>
    <xf numFmtId="165" fontId="10" fillId="0" borderId="58" xfId="0" applyNumberFormat="1" applyFont="1" applyBorder="1" applyAlignment="1">
      <alignment horizontal="center"/>
    </xf>
    <xf numFmtId="165" fontId="4" fillId="0" borderId="13" xfId="0" applyNumberFormat="1" applyFont="1" applyBorder="1" applyAlignment="1">
      <alignment horizontal="center"/>
    </xf>
    <xf numFmtId="165" fontId="13" fillId="0" borderId="13" xfId="0" applyNumberFormat="1" applyFont="1" applyBorder="1" applyAlignment="1">
      <alignment horizontal="center" vertical="center"/>
    </xf>
    <xf numFmtId="165" fontId="17" fillId="0" borderId="13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65" fontId="0" fillId="0" borderId="26" xfId="0" applyNumberFormat="1" applyBorder="1" applyAlignment="1">
      <alignment horizontal="center" vertical="center"/>
    </xf>
    <xf numFmtId="165" fontId="0" fillId="0" borderId="46" xfId="0" applyNumberFormat="1" applyBorder="1" applyAlignment="1">
      <alignment horizontal="center" vertical="center"/>
    </xf>
    <xf numFmtId="165" fontId="4" fillId="0" borderId="17" xfId="0" applyNumberFormat="1" applyFont="1" applyBorder="1" applyAlignment="1">
      <alignment horizontal="center" vertical="center"/>
    </xf>
    <xf numFmtId="165" fontId="4" fillId="0" borderId="19" xfId="0" applyNumberFormat="1" applyFont="1" applyBorder="1" applyAlignment="1">
      <alignment horizontal="center" vertical="center"/>
    </xf>
    <xf numFmtId="165" fontId="0" fillId="0" borderId="48" xfId="0" applyNumberFormat="1" applyBorder="1" applyAlignment="1">
      <alignment horizontal="center" vertical="center"/>
    </xf>
    <xf numFmtId="165" fontId="0" fillId="0" borderId="49" xfId="0" applyNumberFormat="1" applyBorder="1" applyAlignment="1">
      <alignment horizontal="center" vertical="center"/>
    </xf>
    <xf numFmtId="165" fontId="0" fillId="0" borderId="50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41" xfId="0" applyNumberFormat="1" applyBorder="1" applyAlignment="1">
      <alignment horizontal="center" vertical="center"/>
    </xf>
    <xf numFmtId="165" fontId="0" fillId="0" borderId="51" xfId="0" applyNumberForma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17" xfId="0" applyNumberFormat="1" applyFont="1" applyBorder="1" applyAlignment="1">
      <alignment horizontal="center" vertical="center"/>
    </xf>
    <xf numFmtId="165" fontId="1" fillId="0" borderId="18" xfId="0" applyNumberFormat="1" applyFont="1" applyBorder="1" applyAlignment="1">
      <alignment horizontal="center" vertical="center"/>
    </xf>
    <xf numFmtId="165" fontId="1" fillId="0" borderId="15" xfId="0" applyNumberFormat="1" applyFont="1" applyBorder="1" applyAlignment="1">
      <alignment horizontal="center" vertical="center"/>
    </xf>
    <xf numFmtId="165" fontId="1" fillId="0" borderId="47" xfId="0" applyNumberFormat="1" applyFont="1" applyBorder="1" applyAlignment="1">
      <alignment horizontal="center" vertical="center"/>
    </xf>
    <xf numFmtId="165" fontId="1" fillId="0" borderId="40" xfId="0" applyNumberFormat="1" applyFont="1" applyBorder="1" applyAlignment="1">
      <alignment horizontal="center" vertical="center"/>
    </xf>
    <xf numFmtId="165" fontId="1" fillId="0" borderId="39" xfId="0" applyNumberFormat="1" applyFont="1" applyBorder="1" applyAlignment="1">
      <alignment horizontal="center" vertical="center"/>
    </xf>
    <xf numFmtId="165" fontId="1" fillId="0" borderId="19" xfId="0" applyNumberFormat="1" applyFont="1" applyBorder="1" applyAlignment="1">
      <alignment horizontal="center" vertical="center"/>
    </xf>
    <xf numFmtId="165" fontId="4" fillId="0" borderId="52" xfId="0" applyNumberFormat="1" applyFont="1" applyBorder="1" applyAlignment="1">
      <alignment horizontal="center" vertical="center"/>
    </xf>
    <xf numFmtId="165" fontId="4" fillId="0" borderId="49" xfId="0" applyNumberFormat="1" applyFont="1" applyBorder="1" applyAlignment="1">
      <alignment horizontal="center"/>
    </xf>
    <xf numFmtId="165" fontId="4" fillId="0" borderId="50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ECFF"/>
      <color rgb="FFFFFF99"/>
      <color rgb="FFCCFFCC"/>
      <color rgb="FFFFFF66"/>
      <color rgb="FF99FF99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Rain &amp; Temp.</a:t>
            </a:r>
          </a:p>
        </c:rich>
      </c:tx>
      <c:layout>
        <c:manualLayout>
          <c:xMode val="edge"/>
          <c:yMode val="edge"/>
          <c:x val="0.41588848308582049"/>
          <c:y val="2.84629981024667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947081488332192"/>
          <c:y val="0.1442125237191651"/>
          <c:w val="0.70872381949081775"/>
          <c:h val="0.5597722960151803"/>
        </c:manualLayout>
      </c:layout>
      <c:lineChart>
        <c:grouping val="stacked"/>
        <c:varyColors val="0"/>
        <c:ser>
          <c:idx val="0"/>
          <c:order val="0"/>
          <c:tx>
            <c:strRef>
              <c:f>Sum!$A$4</c:f>
              <c:strCache>
                <c:ptCount val="1"/>
                <c:pt idx="0">
                  <c:v>Temp. Ave. Min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Sum!$B$3:$M$3</c:f>
              <c:strCache>
                <c:ptCount val="12"/>
                <c:pt idx="0">
                  <c:v>Aug</c:v>
                </c:pt>
                <c:pt idx="1">
                  <c:v>Sep</c:v>
                </c:pt>
                <c:pt idx="2">
                  <c:v>Oct</c:v>
                </c:pt>
                <c:pt idx="3">
                  <c:v>Nov</c:v>
                </c:pt>
                <c:pt idx="4">
                  <c:v>Dec</c:v>
                </c:pt>
                <c:pt idx="5">
                  <c:v>Jan</c:v>
                </c:pt>
                <c:pt idx="6">
                  <c:v>Feb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</c:strCache>
            </c:strRef>
          </c:cat>
          <c:val>
            <c:numRef>
              <c:f>Sum!$B$4:$M$4</c:f>
              <c:numCache>
                <c:formatCode>0.0</c:formatCode>
                <c:ptCount val="12"/>
                <c:pt idx="0">
                  <c:v>8.870967741935484</c:v>
                </c:pt>
                <c:pt idx="1">
                  <c:v>14.533333333333333</c:v>
                </c:pt>
                <c:pt idx="2">
                  <c:v>15.693548387096774</c:v>
                </c:pt>
                <c:pt idx="3">
                  <c:v>18.100000000000001</c:v>
                </c:pt>
                <c:pt idx="4">
                  <c:v>17.903225806451612</c:v>
                </c:pt>
                <c:pt idx="5">
                  <c:v>19.516129032258064</c:v>
                </c:pt>
                <c:pt idx="6">
                  <c:v>19.214285714285715</c:v>
                </c:pt>
                <c:pt idx="7">
                  <c:v>17.483870967741936</c:v>
                </c:pt>
                <c:pt idx="8">
                  <c:v>12.5</c:v>
                </c:pt>
                <c:pt idx="9">
                  <c:v>9.6451612903225801</c:v>
                </c:pt>
                <c:pt idx="10">
                  <c:v>7.1</c:v>
                </c:pt>
                <c:pt idx="11">
                  <c:v>6.17741935483871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Sum!$A$5</c:f>
              <c:strCache>
                <c:ptCount val="1"/>
                <c:pt idx="0">
                  <c:v>Temp. Ave. Max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Sum!$B$3:$M$3</c:f>
              <c:strCache>
                <c:ptCount val="12"/>
                <c:pt idx="0">
                  <c:v>Aug</c:v>
                </c:pt>
                <c:pt idx="1">
                  <c:v>Sep</c:v>
                </c:pt>
                <c:pt idx="2">
                  <c:v>Oct</c:v>
                </c:pt>
                <c:pt idx="3">
                  <c:v>Nov</c:v>
                </c:pt>
                <c:pt idx="4">
                  <c:v>Dec</c:v>
                </c:pt>
                <c:pt idx="5">
                  <c:v>Jan</c:v>
                </c:pt>
                <c:pt idx="6">
                  <c:v>Feb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</c:strCache>
            </c:strRef>
          </c:cat>
          <c:val>
            <c:numRef>
              <c:f>Sum!$B$5:$M$5</c:f>
              <c:numCache>
                <c:formatCode>0.0</c:formatCode>
                <c:ptCount val="12"/>
                <c:pt idx="0">
                  <c:v>25.903225806451612</c:v>
                </c:pt>
                <c:pt idx="1">
                  <c:v>31.65</c:v>
                </c:pt>
                <c:pt idx="2">
                  <c:v>31.983870967741936</c:v>
                </c:pt>
                <c:pt idx="3">
                  <c:v>34.416666666666664</c:v>
                </c:pt>
                <c:pt idx="4">
                  <c:v>30.693548387096776</c:v>
                </c:pt>
                <c:pt idx="5">
                  <c:v>33.612903225806448</c:v>
                </c:pt>
                <c:pt idx="6">
                  <c:v>32.285714285714285</c:v>
                </c:pt>
                <c:pt idx="7">
                  <c:v>28.548387096774192</c:v>
                </c:pt>
                <c:pt idx="8">
                  <c:v>26.933333333333334</c:v>
                </c:pt>
                <c:pt idx="9">
                  <c:v>26.677419354838708</c:v>
                </c:pt>
                <c:pt idx="10">
                  <c:v>23.6</c:v>
                </c:pt>
                <c:pt idx="11">
                  <c:v>22.758064516129032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Sum!$A$12</c:f>
              <c:strCache>
                <c:ptCount val="1"/>
                <c:pt idx="0">
                  <c:v>Rainfall Average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Sum!$B$3:$M$3</c:f>
              <c:strCache>
                <c:ptCount val="12"/>
                <c:pt idx="0">
                  <c:v>Aug</c:v>
                </c:pt>
                <c:pt idx="1">
                  <c:v>Sep</c:v>
                </c:pt>
                <c:pt idx="2">
                  <c:v>Oct</c:v>
                </c:pt>
                <c:pt idx="3">
                  <c:v>Nov</c:v>
                </c:pt>
                <c:pt idx="4">
                  <c:v>Dec</c:v>
                </c:pt>
                <c:pt idx="5">
                  <c:v>Jan</c:v>
                </c:pt>
                <c:pt idx="6">
                  <c:v>Feb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</c:strCache>
            </c:strRef>
          </c:cat>
          <c:val>
            <c:numRef>
              <c:f>Sum!$B$12:$M$12</c:f>
              <c:numCache>
                <c:formatCode>0.0</c:formatCode>
                <c:ptCount val="12"/>
                <c:pt idx="0">
                  <c:v>0</c:v>
                </c:pt>
                <c:pt idx="1">
                  <c:v>1.5</c:v>
                </c:pt>
                <c:pt idx="2">
                  <c:v>45</c:v>
                </c:pt>
                <c:pt idx="3">
                  <c:v>37</c:v>
                </c:pt>
                <c:pt idx="4">
                  <c:v>86.625</c:v>
                </c:pt>
                <c:pt idx="5">
                  <c:v>22.625</c:v>
                </c:pt>
                <c:pt idx="6">
                  <c:v>57.25</c:v>
                </c:pt>
                <c:pt idx="7">
                  <c:v>170.875</c:v>
                </c:pt>
                <c:pt idx="8">
                  <c:v>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783104"/>
        <c:axId val="88789376"/>
      </c:lineChart>
      <c:catAx>
        <c:axId val="88783104"/>
        <c:scaling>
          <c:orientation val="minMax"/>
        </c:scaling>
        <c:delete val="0"/>
        <c:axPos val="b"/>
        <c:majorGridlines>
          <c:spPr>
            <a:ln w="3175">
              <a:solidFill>
                <a:srgbClr val="FF66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Months</a:t>
                </a:r>
              </a:p>
            </c:rich>
          </c:tx>
          <c:layout>
            <c:manualLayout>
              <c:xMode val="edge"/>
              <c:yMode val="edge"/>
              <c:x val="0.58567067280999441"/>
              <c:y val="0.8747628083491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87893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887893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Units</a:t>
                </a:r>
              </a:p>
            </c:rich>
          </c:tx>
          <c:layout>
            <c:manualLayout>
              <c:xMode val="edge"/>
              <c:yMode val="edge"/>
              <c:x val="2.4922156289786997E-2"/>
              <c:y val="0.3908918406072106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8783104"/>
        <c:crosses val="autoZero"/>
        <c:crossBetween val="midCat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2087276223100758"/>
          <c:y val="0.94117647058823528"/>
          <c:w val="0.60591992479544632"/>
          <c:h val="4.55407969639468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0" l="0.74803149606299213" r="0" t="0" header="0" footer="0"/>
    <c:pageSetup paperSize="9" orientation="portrait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Temperature </a:t>
            </a:r>
          </a:p>
        </c:rich>
      </c:tx>
      <c:layout>
        <c:manualLayout>
          <c:xMode val="edge"/>
          <c:yMode val="edge"/>
          <c:x val="0.42121684867394693"/>
          <c:y val="3.05882352941176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56474258970359"/>
          <c:y val="0.16941176470588235"/>
          <c:w val="0.83775351014040567"/>
          <c:h val="0.60235294117647054"/>
        </c:manualLayout>
      </c:layout>
      <c:lineChart>
        <c:grouping val="standard"/>
        <c:varyColors val="0"/>
        <c:ser>
          <c:idx val="0"/>
          <c:order val="0"/>
          <c:tx>
            <c:strRef>
              <c:f>Temp!$A$3</c:f>
              <c:strCache>
                <c:ptCount val="1"/>
                <c:pt idx="0">
                  <c:v>Temp. Ave. Min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Temp!$B$2:$M$2</c:f>
              <c:strCache>
                <c:ptCount val="12"/>
                <c:pt idx="0">
                  <c:v>Aug</c:v>
                </c:pt>
                <c:pt idx="1">
                  <c:v>Sep</c:v>
                </c:pt>
                <c:pt idx="2">
                  <c:v>Oct</c:v>
                </c:pt>
                <c:pt idx="3">
                  <c:v>Nov</c:v>
                </c:pt>
                <c:pt idx="4">
                  <c:v>Dec</c:v>
                </c:pt>
                <c:pt idx="5">
                  <c:v>Jan</c:v>
                </c:pt>
                <c:pt idx="6">
                  <c:v>Feb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</c:strCache>
            </c:strRef>
          </c:cat>
          <c:val>
            <c:numRef>
              <c:f>Temp!$B$3:$M$3</c:f>
              <c:numCache>
                <c:formatCode>0.0</c:formatCode>
                <c:ptCount val="12"/>
                <c:pt idx="0">
                  <c:v>8.870967741935484</c:v>
                </c:pt>
                <c:pt idx="1">
                  <c:v>14.533333333333333</c:v>
                </c:pt>
                <c:pt idx="2">
                  <c:v>15.693548387096774</c:v>
                </c:pt>
                <c:pt idx="3">
                  <c:v>18.100000000000001</c:v>
                </c:pt>
                <c:pt idx="4">
                  <c:v>17.903225806451612</c:v>
                </c:pt>
                <c:pt idx="5">
                  <c:v>19.516129032258064</c:v>
                </c:pt>
                <c:pt idx="6">
                  <c:v>19.214285714285715</c:v>
                </c:pt>
                <c:pt idx="7">
                  <c:v>17.483870967741936</c:v>
                </c:pt>
                <c:pt idx="8">
                  <c:v>12.5</c:v>
                </c:pt>
                <c:pt idx="9">
                  <c:v>9.6451612903225801</c:v>
                </c:pt>
                <c:pt idx="10">
                  <c:v>7.1</c:v>
                </c:pt>
                <c:pt idx="11">
                  <c:v>6.17741935483871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Temp!$A$4</c:f>
              <c:strCache>
                <c:ptCount val="1"/>
                <c:pt idx="0">
                  <c:v>Temp. Ave. Max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Temp!$B$2:$M$2</c:f>
              <c:strCache>
                <c:ptCount val="12"/>
                <c:pt idx="0">
                  <c:v>Aug</c:v>
                </c:pt>
                <c:pt idx="1">
                  <c:v>Sep</c:v>
                </c:pt>
                <c:pt idx="2">
                  <c:v>Oct</c:v>
                </c:pt>
                <c:pt idx="3">
                  <c:v>Nov</c:v>
                </c:pt>
                <c:pt idx="4">
                  <c:v>Dec</c:v>
                </c:pt>
                <c:pt idx="5">
                  <c:v>Jan</c:v>
                </c:pt>
                <c:pt idx="6">
                  <c:v>Feb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</c:strCache>
            </c:strRef>
          </c:cat>
          <c:val>
            <c:numRef>
              <c:f>Temp!$B$4:$M$4</c:f>
              <c:numCache>
                <c:formatCode>0.0</c:formatCode>
                <c:ptCount val="12"/>
                <c:pt idx="0">
                  <c:v>25.903225806451612</c:v>
                </c:pt>
                <c:pt idx="1">
                  <c:v>31.65</c:v>
                </c:pt>
                <c:pt idx="2">
                  <c:v>31.983870967741936</c:v>
                </c:pt>
                <c:pt idx="3">
                  <c:v>34.416666666666664</c:v>
                </c:pt>
                <c:pt idx="4">
                  <c:v>30.693548387096776</c:v>
                </c:pt>
                <c:pt idx="5">
                  <c:v>33.612903225806448</c:v>
                </c:pt>
                <c:pt idx="6">
                  <c:v>32.285714285714285</c:v>
                </c:pt>
                <c:pt idx="7">
                  <c:v>28.548387096774192</c:v>
                </c:pt>
                <c:pt idx="8">
                  <c:v>26.933333333333334</c:v>
                </c:pt>
                <c:pt idx="9">
                  <c:v>26.677419354838708</c:v>
                </c:pt>
                <c:pt idx="10">
                  <c:v>23.6</c:v>
                </c:pt>
                <c:pt idx="11">
                  <c:v>22.758064516129032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Temp!$A$5</c:f>
              <c:strCache>
                <c:ptCount val="1"/>
                <c:pt idx="0">
                  <c:v>Temp. Ext. Min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Temp!$B$2:$M$2</c:f>
              <c:strCache>
                <c:ptCount val="12"/>
                <c:pt idx="0">
                  <c:v>Aug</c:v>
                </c:pt>
                <c:pt idx="1">
                  <c:v>Sep</c:v>
                </c:pt>
                <c:pt idx="2">
                  <c:v>Oct</c:v>
                </c:pt>
                <c:pt idx="3">
                  <c:v>Nov</c:v>
                </c:pt>
                <c:pt idx="4">
                  <c:v>Dec</c:v>
                </c:pt>
                <c:pt idx="5">
                  <c:v>Jan</c:v>
                </c:pt>
                <c:pt idx="6">
                  <c:v>Feb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</c:strCache>
            </c:strRef>
          </c:cat>
          <c:val>
            <c:numRef>
              <c:f>Temp!$B$5:$M$5</c:f>
              <c:numCache>
                <c:formatCode>0.0</c:formatCode>
                <c:ptCount val="12"/>
                <c:pt idx="0">
                  <c:v>4</c:v>
                </c:pt>
                <c:pt idx="1">
                  <c:v>6</c:v>
                </c:pt>
                <c:pt idx="2">
                  <c:v>8</c:v>
                </c:pt>
                <c:pt idx="3">
                  <c:v>13</c:v>
                </c:pt>
                <c:pt idx="4">
                  <c:v>12</c:v>
                </c:pt>
                <c:pt idx="5">
                  <c:v>16</c:v>
                </c:pt>
                <c:pt idx="6">
                  <c:v>16</c:v>
                </c:pt>
                <c:pt idx="7">
                  <c:v>15</c:v>
                </c:pt>
                <c:pt idx="8">
                  <c:v>8</c:v>
                </c:pt>
                <c:pt idx="9">
                  <c:v>8</c:v>
                </c:pt>
                <c:pt idx="10">
                  <c:v>2</c:v>
                </c:pt>
                <c:pt idx="11">
                  <c:v>1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Temp!$A$6</c:f>
              <c:strCache>
                <c:ptCount val="1"/>
                <c:pt idx="0">
                  <c:v>Temp. Ext. Max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strRef>
              <c:f>Temp!$B$2:$M$2</c:f>
              <c:strCache>
                <c:ptCount val="12"/>
                <c:pt idx="0">
                  <c:v>Aug</c:v>
                </c:pt>
                <c:pt idx="1">
                  <c:v>Sep</c:v>
                </c:pt>
                <c:pt idx="2">
                  <c:v>Oct</c:v>
                </c:pt>
                <c:pt idx="3">
                  <c:v>Nov</c:v>
                </c:pt>
                <c:pt idx="4">
                  <c:v>Dec</c:v>
                </c:pt>
                <c:pt idx="5">
                  <c:v>Jan</c:v>
                </c:pt>
                <c:pt idx="6">
                  <c:v>Feb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</c:strCache>
            </c:strRef>
          </c:cat>
          <c:val>
            <c:numRef>
              <c:f>Temp!$B$6:$M$6</c:f>
              <c:numCache>
                <c:formatCode>0.0</c:formatCode>
                <c:ptCount val="12"/>
                <c:pt idx="0">
                  <c:v>31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36.5</c:v>
                </c:pt>
                <c:pt idx="5">
                  <c:v>37</c:v>
                </c:pt>
                <c:pt idx="6">
                  <c:v>36</c:v>
                </c:pt>
                <c:pt idx="7">
                  <c:v>37</c:v>
                </c:pt>
                <c:pt idx="8">
                  <c:v>31</c:v>
                </c:pt>
                <c:pt idx="9">
                  <c:v>30</c:v>
                </c:pt>
                <c:pt idx="10">
                  <c:v>28</c:v>
                </c:pt>
                <c:pt idx="11">
                  <c:v>27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052672"/>
        <c:axId val="89054592"/>
      </c:lineChart>
      <c:catAx>
        <c:axId val="890526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Month</a:t>
                </a:r>
              </a:p>
            </c:rich>
          </c:tx>
          <c:layout>
            <c:manualLayout>
              <c:xMode val="edge"/>
              <c:yMode val="edge"/>
              <c:x val="0.50390015600624027"/>
              <c:y val="0.844705882352941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90545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890545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Deg. C</a:t>
                </a:r>
              </a:p>
            </c:rich>
          </c:tx>
          <c:layout>
            <c:manualLayout>
              <c:xMode val="edge"/>
              <c:yMode val="edge"/>
              <c:x val="2.4960998439937598E-2"/>
              <c:y val="0.4164705882352940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905267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57254290171607"/>
          <c:y val="0.92705882352941171"/>
          <c:w val="0.80343213728549145"/>
          <c:h val="5.6470588235294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13</xdr:col>
      <xdr:colOff>0</xdr:colOff>
      <xdr:row>45</xdr:row>
      <xdr:rowOff>0</xdr:rowOff>
    </xdr:to>
    <xdr:graphicFrame macro="">
      <xdr:nvGraphicFramePr>
        <xdr:cNvPr id="102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7</xdr:row>
      <xdr:rowOff>0</xdr:rowOff>
    </xdr:from>
    <xdr:to>
      <xdr:col>13</xdr:col>
      <xdr:colOff>0</xdr:colOff>
      <xdr:row>32</xdr:row>
      <xdr:rowOff>0</xdr:rowOff>
    </xdr:to>
    <xdr:graphicFrame macro="">
      <xdr:nvGraphicFramePr>
        <xdr:cNvPr id="205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2"/>
  <sheetViews>
    <sheetView topLeftCell="A19" workbookViewId="0">
      <selection activeCell="L37" sqref="L37"/>
    </sheetView>
  </sheetViews>
  <sheetFormatPr defaultRowHeight="14.25" x14ac:dyDescent="0.2"/>
  <cols>
    <col min="1" max="9" width="9.7109375" style="111" customWidth="1"/>
    <col min="10" max="16384" width="9.140625" style="111"/>
  </cols>
  <sheetData>
    <row r="1" spans="1:11" ht="16.5" x14ac:dyDescent="0.2">
      <c r="A1" s="230" t="s">
        <v>0</v>
      </c>
      <c r="B1" s="227" t="s">
        <v>1</v>
      </c>
      <c r="C1" s="228"/>
      <c r="D1" s="227" t="s">
        <v>4</v>
      </c>
      <c r="E1" s="229"/>
      <c r="F1" s="229"/>
      <c r="G1" s="229"/>
      <c r="H1" s="229"/>
      <c r="I1" s="228"/>
      <c r="J1" s="110"/>
      <c r="K1" s="110"/>
    </row>
    <row r="2" spans="1:11" ht="17.25" thickBot="1" x14ac:dyDescent="0.25">
      <c r="A2" s="231"/>
      <c r="B2" s="137" t="s">
        <v>2</v>
      </c>
      <c r="C2" s="138" t="s">
        <v>3</v>
      </c>
      <c r="D2" s="137" t="s">
        <v>5</v>
      </c>
      <c r="E2" s="139" t="s">
        <v>6</v>
      </c>
      <c r="F2" s="139" t="s">
        <v>7</v>
      </c>
      <c r="G2" s="139" t="s">
        <v>17</v>
      </c>
      <c r="H2" s="139" t="s">
        <v>40</v>
      </c>
      <c r="I2" s="138" t="s">
        <v>41</v>
      </c>
      <c r="J2" s="110"/>
      <c r="K2" s="110"/>
    </row>
    <row r="3" spans="1:11" ht="16.5" x14ac:dyDescent="0.2">
      <c r="A3" s="140">
        <v>1</v>
      </c>
      <c r="B3" s="112">
        <v>7</v>
      </c>
      <c r="C3" s="113">
        <v>22</v>
      </c>
      <c r="D3" s="114"/>
      <c r="E3" s="115"/>
      <c r="F3" s="115"/>
      <c r="G3" s="115"/>
      <c r="H3" s="115"/>
      <c r="I3" s="116"/>
      <c r="J3" s="110"/>
      <c r="K3" s="110"/>
    </row>
    <row r="4" spans="1:11" ht="16.5" x14ac:dyDescent="0.2">
      <c r="A4" s="141">
        <f t="shared" ref="A4:A33" si="0">A3+1</f>
        <v>2</v>
      </c>
      <c r="B4" s="117">
        <v>5</v>
      </c>
      <c r="C4" s="118">
        <v>21</v>
      </c>
      <c r="D4" s="114"/>
      <c r="E4" s="119"/>
      <c r="F4" s="119"/>
      <c r="G4" s="119"/>
      <c r="H4" s="119"/>
      <c r="I4" s="120"/>
      <c r="J4" s="110"/>
      <c r="K4" s="110"/>
    </row>
    <row r="5" spans="1:11" ht="16.5" x14ac:dyDescent="0.2">
      <c r="A5" s="141">
        <f t="shared" si="0"/>
        <v>3</v>
      </c>
      <c r="B5" s="117">
        <v>6</v>
      </c>
      <c r="C5" s="118">
        <v>21</v>
      </c>
      <c r="D5" s="114"/>
      <c r="E5" s="119"/>
      <c r="F5" s="119"/>
      <c r="G5" s="119"/>
      <c r="H5" s="119"/>
      <c r="I5" s="120"/>
      <c r="J5" s="110"/>
      <c r="K5" s="110"/>
    </row>
    <row r="6" spans="1:11" ht="16.5" x14ac:dyDescent="0.2">
      <c r="A6" s="141">
        <f t="shared" si="0"/>
        <v>4</v>
      </c>
      <c r="B6" s="117">
        <v>6</v>
      </c>
      <c r="C6" s="118">
        <v>21</v>
      </c>
      <c r="D6" s="114"/>
      <c r="E6" s="119"/>
      <c r="F6" s="119"/>
      <c r="G6" s="119"/>
      <c r="H6" s="119"/>
      <c r="I6" s="120"/>
      <c r="J6" s="110"/>
      <c r="K6" s="110"/>
    </row>
    <row r="7" spans="1:11" ht="16.5" x14ac:dyDescent="0.2">
      <c r="A7" s="141">
        <f t="shared" si="0"/>
        <v>5</v>
      </c>
      <c r="B7" s="117">
        <v>7</v>
      </c>
      <c r="C7" s="118">
        <v>23</v>
      </c>
      <c r="D7" s="114"/>
      <c r="E7" s="119"/>
      <c r="F7" s="119"/>
      <c r="G7" s="119"/>
      <c r="H7" s="119"/>
      <c r="I7" s="120"/>
      <c r="J7" s="110"/>
      <c r="K7" s="110"/>
    </row>
    <row r="8" spans="1:11" ht="16.5" x14ac:dyDescent="0.2">
      <c r="A8" s="141">
        <f t="shared" si="0"/>
        <v>6</v>
      </c>
      <c r="B8" s="117">
        <v>7</v>
      </c>
      <c r="C8" s="118">
        <v>25</v>
      </c>
      <c r="D8" s="114"/>
      <c r="E8" s="119"/>
      <c r="F8" s="119"/>
      <c r="G8" s="119"/>
      <c r="H8" s="119"/>
      <c r="I8" s="120"/>
      <c r="J8" s="110"/>
      <c r="K8" s="110"/>
    </row>
    <row r="9" spans="1:11" ht="16.5" x14ac:dyDescent="0.2">
      <c r="A9" s="141">
        <f t="shared" si="0"/>
        <v>7</v>
      </c>
      <c r="B9" s="117">
        <v>11</v>
      </c>
      <c r="C9" s="118">
        <v>25</v>
      </c>
      <c r="D9" s="114"/>
      <c r="E9" s="119"/>
      <c r="F9" s="119"/>
      <c r="G9" s="119"/>
      <c r="H9" s="119"/>
      <c r="I9" s="120"/>
      <c r="J9" s="110"/>
      <c r="K9" s="110"/>
    </row>
    <row r="10" spans="1:11" ht="16.5" x14ac:dyDescent="0.2">
      <c r="A10" s="141">
        <f t="shared" si="0"/>
        <v>8</v>
      </c>
      <c r="B10" s="117">
        <v>11</v>
      </c>
      <c r="C10" s="118">
        <v>27</v>
      </c>
      <c r="D10" s="114"/>
      <c r="E10" s="119"/>
      <c r="F10" s="119"/>
      <c r="G10" s="119"/>
      <c r="H10" s="119"/>
      <c r="I10" s="120"/>
      <c r="J10" s="110"/>
      <c r="K10" s="110"/>
    </row>
    <row r="11" spans="1:11" ht="16.5" x14ac:dyDescent="0.2">
      <c r="A11" s="141">
        <f t="shared" si="0"/>
        <v>9</v>
      </c>
      <c r="B11" s="117">
        <v>10</v>
      </c>
      <c r="C11" s="118">
        <v>25</v>
      </c>
      <c r="D11" s="114"/>
      <c r="E11" s="119"/>
      <c r="F11" s="119"/>
      <c r="G11" s="119"/>
      <c r="H11" s="119"/>
      <c r="I11" s="120"/>
      <c r="J11" s="110"/>
      <c r="K11" s="110"/>
    </row>
    <row r="12" spans="1:11" ht="16.5" x14ac:dyDescent="0.2">
      <c r="A12" s="141">
        <f t="shared" si="0"/>
        <v>10</v>
      </c>
      <c r="B12" s="117">
        <v>9</v>
      </c>
      <c r="C12" s="118">
        <v>26</v>
      </c>
      <c r="D12" s="114"/>
      <c r="E12" s="119"/>
      <c r="F12" s="119"/>
      <c r="G12" s="119"/>
      <c r="H12" s="119"/>
      <c r="I12" s="120"/>
      <c r="J12" s="110"/>
      <c r="K12" s="110"/>
    </row>
    <row r="13" spans="1:11" ht="16.5" x14ac:dyDescent="0.2">
      <c r="A13" s="141">
        <f t="shared" si="0"/>
        <v>11</v>
      </c>
      <c r="B13" s="117">
        <v>8</v>
      </c>
      <c r="C13" s="118">
        <v>26</v>
      </c>
      <c r="D13" s="114"/>
      <c r="E13" s="119"/>
      <c r="F13" s="119"/>
      <c r="G13" s="119"/>
      <c r="H13" s="119"/>
      <c r="I13" s="120"/>
      <c r="J13" s="110"/>
      <c r="K13" s="110"/>
    </row>
    <row r="14" spans="1:11" ht="16.5" x14ac:dyDescent="0.2">
      <c r="A14" s="141">
        <f t="shared" si="0"/>
        <v>12</v>
      </c>
      <c r="B14" s="117">
        <v>10</v>
      </c>
      <c r="C14" s="118">
        <v>26</v>
      </c>
      <c r="D14" s="114"/>
      <c r="E14" s="119"/>
      <c r="F14" s="119"/>
      <c r="G14" s="119"/>
      <c r="H14" s="119"/>
      <c r="I14" s="120"/>
      <c r="J14" s="110"/>
      <c r="K14" s="110"/>
    </row>
    <row r="15" spans="1:11" ht="16.5" x14ac:dyDescent="0.2">
      <c r="A15" s="141">
        <f t="shared" si="0"/>
        <v>13</v>
      </c>
      <c r="B15" s="117">
        <v>9</v>
      </c>
      <c r="C15" s="118">
        <v>24</v>
      </c>
      <c r="D15" s="114"/>
      <c r="E15" s="119"/>
      <c r="F15" s="119"/>
      <c r="G15" s="119"/>
      <c r="H15" s="119"/>
      <c r="I15" s="120"/>
      <c r="J15" s="110"/>
      <c r="K15" s="110"/>
    </row>
    <row r="16" spans="1:11" ht="16.5" x14ac:dyDescent="0.2">
      <c r="A16" s="141">
        <f t="shared" si="0"/>
        <v>14</v>
      </c>
      <c r="B16" s="117">
        <v>8</v>
      </c>
      <c r="C16" s="118">
        <v>27</v>
      </c>
      <c r="D16" s="114"/>
      <c r="E16" s="119"/>
      <c r="F16" s="119"/>
      <c r="G16" s="119"/>
      <c r="H16" s="119"/>
      <c r="I16" s="120"/>
      <c r="J16" s="110"/>
      <c r="K16" s="110"/>
    </row>
    <row r="17" spans="1:11" ht="16.5" x14ac:dyDescent="0.2">
      <c r="A17" s="141">
        <f t="shared" si="0"/>
        <v>15</v>
      </c>
      <c r="B17" s="117">
        <v>7</v>
      </c>
      <c r="C17" s="118">
        <v>28</v>
      </c>
      <c r="D17" s="114"/>
      <c r="E17" s="119"/>
      <c r="F17" s="119"/>
      <c r="G17" s="119"/>
      <c r="H17" s="119"/>
      <c r="I17" s="120"/>
      <c r="J17" s="110"/>
      <c r="K17" s="110"/>
    </row>
    <row r="18" spans="1:11" ht="16.5" x14ac:dyDescent="0.2">
      <c r="A18" s="141">
        <f t="shared" si="0"/>
        <v>16</v>
      </c>
      <c r="B18" s="117">
        <v>7</v>
      </c>
      <c r="C18" s="118">
        <v>28</v>
      </c>
      <c r="D18" s="114"/>
      <c r="E18" s="119"/>
      <c r="F18" s="119"/>
      <c r="G18" s="119"/>
      <c r="H18" s="119"/>
      <c r="I18" s="120"/>
      <c r="J18" s="110"/>
      <c r="K18" s="110"/>
    </row>
    <row r="19" spans="1:11" ht="16.5" x14ac:dyDescent="0.2">
      <c r="A19" s="141">
        <f t="shared" si="0"/>
        <v>17</v>
      </c>
      <c r="B19" s="117">
        <v>8</v>
      </c>
      <c r="C19" s="118">
        <v>28</v>
      </c>
      <c r="D19" s="114"/>
      <c r="E19" s="119"/>
      <c r="F19" s="119"/>
      <c r="G19" s="119"/>
      <c r="H19" s="119"/>
      <c r="I19" s="120"/>
      <c r="J19" s="110"/>
      <c r="K19" s="110"/>
    </row>
    <row r="20" spans="1:11" ht="16.5" x14ac:dyDescent="0.2">
      <c r="A20" s="141">
        <f t="shared" si="0"/>
        <v>18</v>
      </c>
      <c r="B20" s="117">
        <v>8</v>
      </c>
      <c r="C20" s="118">
        <v>28</v>
      </c>
      <c r="D20" s="114"/>
      <c r="E20" s="119"/>
      <c r="F20" s="119"/>
      <c r="G20" s="119"/>
      <c r="H20" s="119"/>
      <c r="I20" s="120"/>
      <c r="J20" s="110"/>
      <c r="K20" s="110"/>
    </row>
    <row r="21" spans="1:11" ht="16.5" x14ac:dyDescent="0.2">
      <c r="A21" s="141">
        <f t="shared" si="0"/>
        <v>19</v>
      </c>
      <c r="B21" s="117">
        <v>7</v>
      </c>
      <c r="C21" s="118">
        <v>27</v>
      </c>
      <c r="D21" s="114"/>
      <c r="E21" s="119"/>
      <c r="F21" s="119"/>
      <c r="G21" s="119"/>
      <c r="H21" s="119"/>
      <c r="I21" s="120"/>
      <c r="J21" s="110"/>
      <c r="K21" s="110"/>
    </row>
    <row r="22" spans="1:11" ht="16.5" x14ac:dyDescent="0.2">
      <c r="A22" s="141">
        <f t="shared" si="0"/>
        <v>20</v>
      </c>
      <c r="B22" s="117">
        <v>7</v>
      </c>
      <c r="C22" s="118">
        <v>27</v>
      </c>
      <c r="D22" s="114"/>
      <c r="E22" s="119"/>
      <c r="F22" s="119"/>
      <c r="G22" s="119"/>
      <c r="H22" s="119"/>
      <c r="I22" s="120"/>
      <c r="J22" s="110"/>
      <c r="K22" s="110"/>
    </row>
    <row r="23" spans="1:11" ht="16.5" x14ac:dyDescent="0.2">
      <c r="A23" s="141">
        <f t="shared" si="0"/>
        <v>21</v>
      </c>
      <c r="B23" s="117">
        <v>10</v>
      </c>
      <c r="C23" s="118">
        <v>26</v>
      </c>
      <c r="D23" s="114"/>
      <c r="E23" s="119"/>
      <c r="F23" s="119"/>
      <c r="G23" s="119"/>
      <c r="H23" s="119"/>
      <c r="I23" s="120"/>
      <c r="J23" s="110"/>
      <c r="K23" s="110"/>
    </row>
    <row r="24" spans="1:11" ht="16.5" x14ac:dyDescent="0.2">
      <c r="A24" s="141">
        <f t="shared" si="0"/>
        <v>22</v>
      </c>
      <c r="B24" s="117">
        <v>11</v>
      </c>
      <c r="C24" s="118">
        <v>27</v>
      </c>
      <c r="D24" s="114"/>
      <c r="E24" s="119"/>
      <c r="F24" s="119"/>
      <c r="G24" s="119"/>
      <c r="H24" s="119"/>
      <c r="I24" s="120"/>
      <c r="J24" s="110"/>
      <c r="K24" s="110"/>
    </row>
    <row r="25" spans="1:11" ht="16.5" x14ac:dyDescent="0.2">
      <c r="A25" s="141">
        <f t="shared" si="0"/>
        <v>23</v>
      </c>
      <c r="B25" s="117">
        <v>11</v>
      </c>
      <c r="C25" s="118">
        <v>23</v>
      </c>
      <c r="D25" s="114"/>
      <c r="E25" s="119"/>
      <c r="F25" s="119"/>
      <c r="G25" s="119"/>
      <c r="H25" s="119"/>
      <c r="I25" s="120"/>
      <c r="J25" s="110"/>
      <c r="K25" s="110"/>
    </row>
    <row r="26" spans="1:11" ht="16.5" x14ac:dyDescent="0.2">
      <c r="A26" s="141">
        <f t="shared" si="0"/>
        <v>24</v>
      </c>
      <c r="B26" s="117">
        <v>12</v>
      </c>
      <c r="C26" s="118">
        <v>28</v>
      </c>
      <c r="D26" s="114"/>
      <c r="E26" s="119"/>
      <c r="F26" s="119"/>
      <c r="G26" s="119"/>
      <c r="H26" s="119"/>
      <c r="I26" s="120"/>
      <c r="J26" s="110"/>
      <c r="K26" s="110"/>
    </row>
    <row r="27" spans="1:11" ht="16.5" x14ac:dyDescent="0.2">
      <c r="A27" s="141">
        <f t="shared" si="0"/>
        <v>25</v>
      </c>
      <c r="B27" s="117">
        <v>13</v>
      </c>
      <c r="C27" s="118">
        <v>29</v>
      </c>
      <c r="D27" s="114"/>
      <c r="E27" s="119"/>
      <c r="F27" s="119"/>
      <c r="G27" s="119"/>
      <c r="H27" s="119"/>
      <c r="I27" s="120"/>
      <c r="J27" s="110"/>
      <c r="K27" s="110"/>
    </row>
    <row r="28" spans="1:11" ht="16.5" x14ac:dyDescent="0.2">
      <c r="A28" s="141">
        <f t="shared" si="0"/>
        <v>26</v>
      </c>
      <c r="B28" s="117">
        <v>11</v>
      </c>
      <c r="C28" s="118">
        <v>26</v>
      </c>
      <c r="D28" s="114"/>
      <c r="E28" s="119"/>
      <c r="F28" s="119"/>
      <c r="G28" s="119"/>
      <c r="H28" s="119"/>
      <c r="I28" s="120"/>
      <c r="J28" s="110"/>
      <c r="K28" s="110"/>
    </row>
    <row r="29" spans="1:11" ht="16.5" x14ac:dyDescent="0.2">
      <c r="A29" s="141">
        <f t="shared" si="0"/>
        <v>27</v>
      </c>
      <c r="B29" s="117">
        <v>13</v>
      </c>
      <c r="C29" s="118">
        <v>29</v>
      </c>
      <c r="D29" s="114"/>
      <c r="E29" s="119"/>
      <c r="F29" s="119"/>
      <c r="G29" s="119"/>
      <c r="H29" s="119"/>
      <c r="I29" s="120"/>
      <c r="J29" s="110"/>
      <c r="K29" s="110"/>
    </row>
    <row r="30" spans="1:11" ht="16.5" x14ac:dyDescent="0.2">
      <c r="A30" s="141">
        <f t="shared" si="0"/>
        <v>28</v>
      </c>
      <c r="B30" s="117">
        <v>14</v>
      </c>
      <c r="C30" s="118">
        <v>31</v>
      </c>
      <c r="D30" s="114"/>
      <c r="E30" s="119"/>
      <c r="F30" s="119"/>
      <c r="G30" s="119"/>
      <c r="H30" s="119"/>
      <c r="I30" s="120"/>
      <c r="J30" s="110"/>
      <c r="K30" s="110"/>
    </row>
    <row r="31" spans="1:11" ht="16.5" x14ac:dyDescent="0.2">
      <c r="A31" s="141">
        <f t="shared" si="0"/>
        <v>29</v>
      </c>
      <c r="B31" s="117">
        <v>14</v>
      </c>
      <c r="C31" s="118">
        <v>29</v>
      </c>
      <c r="D31" s="114"/>
      <c r="E31" s="119"/>
      <c r="F31" s="119"/>
      <c r="G31" s="119"/>
      <c r="H31" s="119"/>
      <c r="I31" s="120"/>
      <c r="J31" s="110"/>
      <c r="K31" s="110"/>
    </row>
    <row r="32" spans="1:11" ht="16.5" x14ac:dyDescent="0.2">
      <c r="A32" s="141">
        <f t="shared" si="0"/>
        <v>30</v>
      </c>
      <c r="B32" s="117">
        <v>4</v>
      </c>
      <c r="C32" s="118">
        <v>30</v>
      </c>
      <c r="D32" s="114"/>
      <c r="E32" s="119"/>
      <c r="F32" s="119"/>
      <c r="G32" s="119"/>
      <c r="H32" s="119"/>
      <c r="I32" s="120"/>
      <c r="J32" s="110"/>
      <c r="K32" s="110"/>
    </row>
    <row r="33" spans="1:11" ht="17.25" thickBot="1" x14ac:dyDescent="0.25">
      <c r="A33" s="142">
        <f t="shared" si="0"/>
        <v>31</v>
      </c>
      <c r="B33" s="121">
        <v>4</v>
      </c>
      <c r="C33" s="122">
        <v>20</v>
      </c>
      <c r="D33" s="123"/>
      <c r="E33" s="124"/>
      <c r="F33" s="124"/>
      <c r="G33" s="124"/>
      <c r="H33" s="124"/>
      <c r="I33" s="125"/>
      <c r="J33" s="126" t="s">
        <v>11</v>
      </c>
      <c r="K33" s="110"/>
    </row>
    <row r="34" spans="1:11" ht="16.5" x14ac:dyDescent="0.2">
      <c r="A34" s="247" t="s">
        <v>11</v>
      </c>
      <c r="B34" s="227"/>
      <c r="C34" s="228"/>
      <c r="D34" s="227" t="s">
        <v>13</v>
      </c>
      <c r="E34" s="229"/>
      <c r="F34" s="229"/>
      <c r="G34" s="229"/>
      <c r="H34" s="229"/>
      <c r="I34" s="228"/>
      <c r="J34" s="110"/>
      <c r="K34" s="110"/>
    </row>
    <row r="35" spans="1:11" ht="17.25" thickBot="1" x14ac:dyDescent="0.25">
      <c r="A35" s="248"/>
      <c r="B35" s="127">
        <f>AVERAGE(B3:B33)</f>
        <v>8.870967741935484</v>
      </c>
      <c r="C35" s="128">
        <f>AVERAGE(C3:C33)</f>
        <v>25.903225806451612</v>
      </c>
      <c r="D35" s="129">
        <f t="shared" ref="D35:I35" si="1">SUM(D3:D33)</f>
        <v>0</v>
      </c>
      <c r="E35" s="124">
        <f t="shared" si="1"/>
        <v>0</v>
      </c>
      <c r="F35" s="124">
        <f t="shared" si="1"/>
        <v>0</v>
      </c>
      <c r="G35" s="124">
        <f t="shared" si="1"/>
        <v>0</v>
      </c>
      <c r="H35" s="124">
        <f t="shared" si="1"/>
        <v>0</v>
      </c>
      <c r="I35" s="125">
        <f t="shared" si="1"/>
        <v>0</v>
      </c>
      <c r="J35" s="110"/>
      <c r="K35" s="110"/>
    </row>
    <row r="36" spans="1:11" ht="17.25" thickBot="1" x14ac:dyDescent="0.25">
      <c r="A36" s="143" t="s">
        <v>18</v>
      </c>
      <c r="B36" s="130">
        <f>MIN(B3:B33)</f>
        <v>4</v>
      </c>
      <c r="C36" s="131">
        <f>MAX(C3:C33)</f>
        <v>31</v>
      </c>
      <c r="D36" s="238"/>
      <c r="E36" s="238"/>
      <c r="F36" s="238"/>
      <c r="G36" s="238"/>
      <c r="H36" s="238"/>
      <c r="I36" s="239"/>
      <c r="J36" s="110"/>
      <c r="K36" s="110"/>
    </row>
    <row r="37" spans="1:11" ht="17.25" thickBot="1" x14ac:dyDescent="0.25">
      <c r="A37" s="144" t="s">
        <v>15</v>
      </c>
      <c r="B37" s="132">
        <f t="shared" ref="B37:I37" si="2">B35</f>
        <v>8.870967741935484</v>
      </c>
      <c r="C37" s="133">
        <f t="shared" si="2"/>
        <v>25.903225806451612</v>
      </c>
      <c r="D37" s="134">
        <f t="shared" si="2"/>
        <v>0</v>
      </c>
      <c r="E37" s="135">
        <f t="shared" si="2"/>
        <v>0</v>
      </c>
      <c r="F37" s="135">
        <f t="shared" si="2"/>
        <v>0</v>
      </c>
      <c r="G37" s="135">
        <f t="shared" si="2"/>
        <v>0</v>
      </c>
      <c r="H37" s="135">
        <f t="shared" si="2"/>
        <v>0</v>
      </c>
      <c r="I37" s="136">
        <f t="shared" si="2"/>
        <v>0</v>
      </c>
      <c r="J37" s="110"/>
      <c r="K37" s="110"/>
    </row>
    <row r="38" spans="1:11" ht="17.25" thickBot="1" x14ac:dyDescent="0.25">
      <c r="A38" s="240"/>
      <c r="B38" s="241"/>
      <c r="C38" s="242"/>
      <c r="D38" s="235" t="s">
        <v>12</v>
      </c>
      <c r="E38" s="236"/>
      <c r="F38" s="246">
        <f>AVERAGE(D35:I35)</f>
        <v>0</v>
      </c>
      <c r="G38" s="238"/>
      <c r="H38" s="238"/>
      <c r="I38" s="239"/>
      <c r="J38" s="110"/>
      <c r="K38" s="110"/>
    </row>
    <row r="39" spans="1:11" ht="17.25" thickBot="1" x14ac:dyDescent="0.25">
      <c r="A39" s="243"/>
      <c r="B39" s="244"/>
      <c r="C39" s="245"/>
      <c r="D39" s="233" t="s">
        <v>14</v>
      </c>
      <c r="E39" s="234"/>
      <c r="F39" s="109">
        <f>F38</f>
        <v>0</v>
      </c>
      <c r="G39" s="234" t="s">
        <v>16</v>
      </c>
      <c r="H39" s="234"/>
      <c r="I39" s="237"/>
      <c r="J39" s="110"/>
      <c r="K39" s="110"/>
    </row>
    <row r="40" spans="1:11" ht="16.5" x14ac:dyDescent="0.2">
      <c r="A40" s="110"/>
      <c r="B40" s="110"/>
      <c r="C40" s="110"/>
      <c r="D40" s="232" t="s">
        <v>11</v>
      </c>
      <c r="E40" s="232"/>
      <c r="F40" s="110"/>
      <c r="G40" s="110"/>
      <c r="H40" s="110"/>
      <c r="I40" s="110"/>
      <c r="J40" s="110"/>
      <c r="K40" s="110"/>
    </row>
    <row r="41" spans="1:11" ht="16.5" x14ac:dyDescent="0.2">
      <c r="A41" s="110"/>
      <c r="B41" s="110"/>
      <c r="C41" s="110"/>
      <c r="D41" s="110"/>
      <c r="E41" s="110"/>
      <c r="F41" s="110"/>
      <c r="G41" s="110"/>
      <c r="H41" s="110"/>
      <c r="I41" s="110"/>
      <c r="J41" s="110"/>
      <c r="K41" s="110"/>
    </row>
    <row r="42" spans="1:11" ht="16.5" x14ac:dyDescent="0.2">
      <c r="A42" s="110"/>
      <c r="B42" s="110"/>
      <c r="C42" s="110"/>
      <c r="D42" s="110"/>
      <c r="E42" s="110"/>
      <c r="F42" s="110"/>
      <c r="G42" s="110"/>
      <c r="H42" s="110"/>
      <c r="I42" s="110"/>
      <c r="J42" s="110"/>
      <c r="K42" s="110"/>
    </row>
  </sheetData>
  <mergeCells count="13">
    <mergeCell ref="B1:C1"/>
    <mergeCell ref="D1:I1"/>
    <mergeCell ref="A1:A2"/>
    <mergeCell ref="D40:E40"/>
    <mergeCell ref="D39:E39"/>
    <mergeCell ref="D38:E38"/>
    <mergeCell ref="B34:C34"/>
    <mergeCell ref="D34:I34"/>
    <mergeCell ref="G39:I39"/>
    <mergeCell ref="D36:I36"/>
    <mergeCell ref="A38:C39"/>
    <mergeCell ref="F38:I38"/>
    <mergeCell ref="A34:A35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40"/>
  <sheetViews>
    <sheetView topLeftCell="A22" workbookViewId="0">
      <selection activeCell="B34" sqref="B34:C34"/>
    </sheetView>
  </sheetViews>
  <sheetFormatPr defaultRowHeight="12.75" x14ac:dyDescent="0.2"/>
  <cols>
    <col min="1" max="9" width="9.7109375" style="190" customWidth="1"/>
    <col min="10" max="16384" width="9.140625" style="190"/>
  </cols>
  <sheetData>
    <row r="1" spans="1:9" x14ac:dyDescent="0.2">
      <c r="A1" s="354" t="s">
        <v>0</v>
      </c>
      <c r="B1" s="351" t="s">
        <v>1</v>
      </c>
      <c r="C1" s="352"/>
      <c r="D1" s="351" t="s">
        <v>4</v>
      </c>
      <c r="E1" s="353"/>
      <c r="F1" s="353"/>
      <c r="G1" s="353"/>
      <c r="H1" s="353"/>
      <c r="I1" s="352"/>
    </row>
    <row r="2" spans="1:9" ht="13.5" thickBot="1" x14ac:dyDescent="0.25">
      <c r="A2" s="355"/>
      <c r="B2" s="191" t="s">
        <v>2</v>
      </c>
      <c r="C2" s="192" t="s">
        <v>3</v>
      </c>
      <c r="D2" s="191" t="s">
        <v>5</v>
      </c>
      <c r="E2" s="193" t="s">
        <v>6</v>
      </c>
      <c r="F2" s="193" t="s">
        <v>7</v>
      </c>
      <c r="G2" s="193" t="s">
        <v>8</v>
      </c>
      <c r="H2" s="193" t="s">
        <v>40</v>
      </c>
      <c r="I2" s="192" t="s">
        <v>41</v>
      </c>
    </row>
    <row r="3" spans="1:9" x14ac:dyDescent="0.2">
      <c r="A3" s="194">
        <v>1</v>
      </c>
      <c r="B3" s="195">
        <v>10</v>
      </c>
      <c r="C3" s="196">
        <v>30</v>
      </c>
      <c r="D3" s="197"/>
      <c r="E3" s="198"/>
      <c r="F3" s="198"/>
      <c r="G3" s="198"/>
      <c r="H3" s="198"/>
      <c r="I3" s="199"/>
    </row>
    <row r="4" spans="1:9" x14ac:dyDescent="0.2">
      <c r="A4" s="200">
        <f t="shared" ref="A4:A33" si="0">A3+1</f>
        <v>2</v>
      </c>
      <c r="B4" s="201">
        <v>11</v>
      </c>
      <c r="C4" s="202">
        <v>30</v>
      </c>
      <c r="D4" s="197"/>
      <c r="E4" s="203"/>
      <c r="F4" s="203"/>
      <c r="G4" s="203"/>
      <c r="H4" s="203"/>
      <c r="I4" s="204"/>
    </row>
    <row r="5" spans="1:9" x14ac:dyDescent="0.2">
      <c r="A5" s="200">
        <f t="shared" si="0"/>
        <v>3</v>
      </c>
      <c r="B5" s="201">
        <v>11</v>
      </c>
      <c r="C5" s="202">
        <v>30</v>
      </c>
      <c r="D5" s="197"/>
      <c r="E5" s="203"/>
      <c r="F5" s="203"/>
      <c r="G5" s="203"/>
      <c r="H5" s="203"/>
      <c r="I5" s="204"/>
    </row>
    <row r="6" spans="1:9" x14ac:dyDescent="0.2">
      <c r="A6" s="200">
        <f t="shared" si="0"/>
        <v>4</v>
      </c>
      <c r="B6" s="201">
        <v>12</v>
      </c>
      <c r="C6" s="202">
        <v>29</v>
      </c>
      <c r="D6" s="197"/>
      <c r="E6" s="203"/>
      <c r="F6" s="203"/>
      <c r="G6" s="203"/>
      <c r="H6" s="203"/>
      <c r="I6" s="204"/>
    </row>
    <row r="7" spans="1:9" x14ac:dyDescent="0.2">
      <c r="A7" s="200">
        <f t="shared" si="0"/>
        <v>5</v>
      </c>
      <c r="B7" s="201">
        <v>12</v>
      </c>
      <c r="C7" s="202">
        <v>28</v>
      </c>
      <c r="D7" s="197"/>
      <c r="E7" s="203"/>
      <c r="F7" s="203"/>
      <c r="G7" s="203"/>
      <c r="H7" s="203"/>
      <c r="I7" s="204"/>
    </row>
    <row r="8" spans="1:9" x14ac:dyDescent="0.2">
      <c r="A8" s="200">
        <f t="shared" si="0"/>
        <v>6</v>
      </c>
      <c r="B8" s="201">
        <v>11</v>
      </c>
      <c r="C8" s="202">
        <v>26</v>
      </c>
      <c r="D8" s="197"/>
      <c r="E8" s="203"/>
      <c r="F8" s="203"/>
      <c r="G8" s="203"/>
      <c r="H8" s="203"/>
      <c r="I8" s="204"/>
    </row>
    <row r="9" spans="1:9" x14ac:dyDescent="0.2">
      <c r="A9" s="200">
        <f t="shared" si="0"/>
        <v>7</v>
      </c>
      <c r="B9" s="201">
        <v>11</v>
      </c>
      <c r="C9" s="202">
        <v>26</v>
      </c>
      <c r="D9" s="197"/>
      <c r="E9" s="203"/>
      <c r="F9" s="203"/>
      <c r="G9" s="203"/>
      <c r="H9" s="203"/>
      <c r="I9" s="204"/>
    </row>
    <row r="10" spans="1:9" x14ac:dyDescent="0.2">
      <c r="A10" s="200">
        <f t="shared" si="0"/>
        <v>8</v>
      </c>
      <c r="B10" s="201">
        <v>11</v>
      </c>
      <c r="C10" s="202">
        <v>26</v>
      </c>
      <c r="D10" s="197"/>
      <c r="E10" s="203"/>
      <c r="F10" s="203"/>
      <c r="G10" s="203"/>
      <c r="H10" s="203"/>
      <c r="I10" s="204"/>
    </row>
    <row r="11" spans="1:9" x14ac:dyDescent="0.2">
      <c r="A11" s="200">
        <f t="shared" si="0"/>
        <v>9</v>
      </c>
      <c r="B11" s="201">
        <v>10</v>
      </c>
      <c r="C11" s="202">
        <v>27</v>
      </c>
      <c r="D11" s="197"/>
      <c r="E11" s="203"/>
      <c r="F11" s="203"/>
      <c r="G11" s="203"/>
      <c r="H11" s="203"/>
      <c r="I11" s="204"/>
    </row>
    <row r="12" spans="1:9" x14ac:dyDescent="0.2">
      <c r="A12" s="200">
        <f t="shared" si="0"/>
        <v>10</v>
      </c>
      <c r="B12" s="201">
        <v>8</v>
      </c>
      <c r="C12" s="202">
        <v>29</v>
      </c>
      <c r="D12" s="197"/>
      <c r="E12" s="203"/>
      <c r="F12" s="203"/>
      <c r="G12" s="203"/>
      <c r="H12" s="203"/>
      <c r="I12" s="204"/>
    </row>
    <row r="13" spans="1:9" x14ac:dyDescent="0.2">
      <c r="A13" s="200">
        <f t="shared" si="0"/>
        <v>11</v>
      </c>
      <c r="B13" s="201">
        <v>8</v>
      </c>
      <c r="C13" s="202">
        <v>29</v>
      </c>
      <c r="D13" s="197"/>
      <c r="E13" s="203"/>
      <c r="F13" s="203"/>
      <c r="G13" s="203"/>
      <c r="H13" s="203"/>
      <c r="I13" s="204"/>
    </row>
    <row r="14" spans="1:9" x14ac:dyDescent="0.2">
      <c r="A14" s="200">
        <f t="shared" si="0"/>
        <v>12</v>
      </c>
      <c r="B14" s="201">
        <v>9</v>
      </c>
      <c r="C14" s="202">
        <v>28</v>
      </c>
      <c r="D14" s="197"/>
      <c r="E14" s="203"/>
      <c r="F14" s="203"/>
      <c r="G14" s="203"/>
      <c r="H14" s="203"/>
      <c r="I14" s="204"/>
    </row>
    <row r="15" spans="1:9" x14ac:dyDescent="0.2">
      <c r="A15" s="200">
        <f t="shared" si="0"/>
        <v>13</v>
      </c>
      <c r="B15" s="201">
        <v>9</v>
      </c>
      <c r="C15" s="202">
        <v>27</v>
      </c>
      <c r="D15" s="197"/>
      <c r="E15" s="203"/>
      <c r="F15" s="203"/>
      <c r="G15" s="203"/>
      <c r="H15" s="203"/>
      <c r="I15" s="204"/>
    </row>
    <row r="16" spans="1:9" x14ac:dyDescent="0.2">
      <c r="A16" s="200">
        <f t="shared" si="0"/>
        <v>14</v>
      </c>
      <c r="B16" s="201">
        <v>10</v>
      </c>
      <c r="C16" s="202">
        <v>25</v>
      </c>
      <c r="D16" s="197"/>
      <c r="E16" s="203"/>
      <c r="F16" s="203"/>
      <c r="G16" s="203"/>
      <c r="H16" s="203"/>
      <c r="I16" s="204"/>
    </row>
    <row r="17" spans="1:9" x14ac:dyDescent="0.2">
      <c r="A17" s="200">
        <f t="shared" si="0"/>
        <v>15</v>
      </c>
      <c r="B17" s="201">
        <v>10</v>
      </c>
      <c r="C17" s="202">
        <v>26</v>
      </c>
      <c r="D17" s="197"/>
      <c r="E17" s="203"/>
      <c r="F17" s="203"/>
      <c r="G17" s="203"/>
      <c r="H17" s="203"/>
      <c r="I17" s="204"/>
    </row>
    <row r="18" spans="1:9" x14ac:dyDescent="0.2">
      <c r="A18" s="200">
        <f t="shared" si="0"/>
        <v>16</v>
      </c>
      <c r="B18" s="201">
        <v>9</v>
      </c>
      <c r="C18" s="202">
        <v>27</v>
      </c>
      <c r="D18" s="197"/>
      <c r="E18" s="203"/>
      <c r="F18" s="203"/>
      <c r="G18" s="203"/>
      <c r="H18" s="203"/>
      <c r="I18" s="204"/>
    </row>
    <row r="19" spans="1:9" x14ac:dyDescent="0.2">
      <c r="A19" s="200">
        <f t="shared" si="0"/>
        <v>17</v>
      </c>
      <c r="B19" s="201">
        <v>10</v>
      </c>
      <c r="C19" s="202">
        <v>28</v>
      </c>
      <c r="D19" s="197"/>
      <c r="E19" s="203"/>
      <c r="F19" s="203"/>
      <c r="G19" s="203"/>
      <c r="H19" s="203"/>
      <c r="I19" s="204"/>
    </row>
    <row r="20" spans="1:9" x14ac:dyDescent="0.2">
      <c r="A20" s="200">
        <f t="shared" si="0"/>
        <v>18</v>
      </c>
      <c r="B20" s="201">
        <v>9</v>
      </c>
      <c r="C20" s="202">
        <v>24</v>
      </c>
      <c r="D20" s="197"/>
      <c r="E20" s="203"/>
      <c r="F20" s="203"/>
      <c r="G20" s="203"/>
      <c r="H20" s="203"/>
      <c r="I20" s="204"/>
    </row>
    <row r="21" spans="1:9" x14ac:dyDescent="0.2">
      <c r="A21" s="200">
        <f t="shared" si="0"/>
        <v>19</v>
      </c>
      <c r="B21" s="201">
        <v>9</v>
      </c>
      <c r="C21" s="202">
        <v>22</v>
      </c>
      <c r="D21" s="197"/>
      <c r="E21" s="203"/>
      <c r="F21" s="203"/>
      <c r="G21" s="203"/>
      <c r="H21" s="203"/>
      <c r="I21" s="204"/>
    </row>
    <row r="22" spans="1:9" x14ac:dyDescent="0.2">
      <c r="A22" s="200">
        <f t="shared" si="0"/>
        <v>20</v>
      </c>
      <c r="B22" s="201">
        <v>9</v>
      </c>
      <c r="C22" s="202">
        <v>24</v>
      </c>
      <c r="D22" s="197"/>
      <c r="E22" s="203"/>
      <c r="F22" s="203"/>
      <c r="G22" s="203"/>
      <c r="H22" s="203"/>
      <c r="I22" s="204"/>
    </row>
    <row r="23" spans="1:9" x14ac:dyDescent="0.2">
      <c r="A23" s="200">
        <f t="shared" si="0"/>
        <v>21</v>
      </c>
      <c r="B23" s="201">
        <v>11</v>
      </c>
      <c r="C23" s="202">
        <v>24</v>
      </c>
      <c r="D23" s="197"/>
      <c r="E23" s="203"/>
      <c r="F23" s="203"/>
      <c r="G23" s="203"/>
      <c r="H23" s="203"/>
      <c r="I23" s="204"/>
    </row>
    <row r="24" spans="1:9" x14ac:dyDescent="0.2">
      <c r="A24" s="200">
        <f t="shared" si="0"/>
        <v>22</v>
      </c>
      <c r="B24" s="201">
        <v>11</v>
      </c>
      <c r="C24" s="202">
        <v>23</v>
      </c>
      <c r="D24" s="197"/>
      <c r="E24" s="203"/>
      <c r="F24" s="203"/>
      <c r="G24" s="203"/>
      <c r="H24" s="203"/>
      <c r="I24" s="204"/>
    </row>
    <row r="25" spans="1:9" x14ac:dyDescent="0.2">
      <c r="A25" s="200">
        <f t="shared" si="0"/>
        <v>23</v>
      </c>
      <c r="B25" s="201">
        <v>10</v>
      </c>
      <c r="C25" s="202">
        <v>24</v>
      </c>
      <c r="D25" s="197"/>
      <c r="E25" s="203"/>
      <c r="F25" s="203"/>
      <c r="G25" s="203"/>
      <c r="H25" s="203"/>
      <c r="I25" s="204"/>
    </row>
    <row r="26" spans="1:9" x14ac:dyDescent="0.2">
      <c r="A26" s="200">
        <f t="shared" si="0"/>
        <v>24</v>
      </c>
      <c r="B26" s="201">
        <v>8</v>
      </c>
      <c r="C26" s="202">
        <v>25</v>
      </c>
      <c r="D26" s="197"/>
      <c r="E26" s="203"/>
      <c r="F26" s="203"/>
      <c r="G26" s="203"/>
      <c r="H26" s="203"/>
      <c r="I26" s="204"/>
    </row>
    <row r="27" spans="1:9" x14ac:dyDescent="0.2">
      <c r="A27" s="200">
        <f t="shared" si="0"/>
        <v>25</v>
      </c>
      <c r="B27" s="201">
        <v>9</v>
      </c>
      <c r="C27" s="202">
        <v>26</v>
      </c>
      <c r="D27" s="197"/>
      <c r="E27" s="203"/>
      <c r="F27" s="203"/>
      <c r="G27" s="203"/>
      <c r="H27" s="203"/>
      <c r="I27" s="204"/>
    </row>
    <row r="28" spans="1:9" x14ac:dyDescent="0.2">
      <c r="A28" s="200">
        <f t="shared" si="0"/>
        <v>26</v>
      </c>
      <c r="B28" s="201">
        <v>9</v>
      </c>
      <c r="C28" s="202">
        <v>27</v>
      </c>
      <c r="D28" s="197"/>
      <c r="E28" s="203"/>
      <c r="F28" s="203"/>
      <c r="G28" s="203"/>
      <c r="H28" s="203"/>
      <c r="I28" s="204"/>
    </row>
    <row r="29" spans="1:9" x14ac:dyDescent="0.2">
      <c r="A29" s="200">
        <f t="shared" si="0"/>
        <v>27</v>
      </c>
      <c r="B29" s="201">
        <v>9</v>
      </c>
      <c r="C29" s="202">
        <v>27</v>
      </c>
      <c r="D29" s="197"/>
      <c r="E29" s="203"/>
      <c r="F29" s="203"/>
      <c r="G29" s="203"/>
      <c r="H29" s="203"/>
      <c r="I29" s="204"/>
    </row>
    <row r="30" spans="1:9" x14ac:dyDescent="0.2">
      <c r="A30" s="200">
        <f t="shared" si="0"/>
        <v>28</v>
      </c>
      <c r="B30" s="201">
        <v>9</v>
      </c>
      <c r="C30" s="202">
        <v>27</v>
      </c>
      <c r="D30" s="197"/>
      <c r="E30" s="203"/>
      <c r="F30" s="203"/>
      <c r="G30" s="203"/>
      <c r="H30" s="203"/>
      <c r="I30" s="204"/>
    </row>
    <row r="31" spans="1:9" x14ac:dyDescent="0.2">
      <c r="A31" s="200">
        <f t="shared" si="0"/>
        <v>29</v>
      </c>
      <c r="B31" s="201">
        <v>8</v>
      </c>
      <c r="C31" s="202">
        <v>27</v>
      </c>
      <c r="D31" s="197"/>
      <c r="E31" s="203"/>
      <c r="F31" s="203"/>
      <c r="G31" s="203"/>
      <c r="H31" s="203"/>
      <c r="I31" s="204"/>
    </row>
    <row r="32" spans="1:9" x14ac:dyDescent="0.2">
      <c r="A32" s="200">
        <f t="shared" si="0"/>
        <v>30</v>
      </c>
      <c r="B32" s="201">
        <v>8</v>
      </c>
      <c r="C32" s="202">
        <v>28</v>
      </c>
      <c r="D32" s="197"/>
      <c r="E32" s="203"/>
      <c r="F32" s="203"/>
      <c r="G32" s="203"/>
      <c r="H32" s="203"/>
      <c r="I32" s="204"/>
    </row>
    <row r="33" spans="1:9" ht="13.5" thickBot="1" x14ac:dyDescent="0.25">
      <c r="A33" s="200">
        <f t="shared" si="0"/>
        <v>31</v>
      </c>
      <c r="B33" s="205">
        <v>8</v>
      </c>
      <c r="C33" s="206">
        <v>28</v>
      </c>
      <c r="D33" s="207"/>
      <c r="E33" s="208"/>
      <c r="F33" s="208"/>
      <c r="G33" s="208"/>
      <c r="H33" s="208"/>
      <c r="I33" s="209"/>
    </row>
    <row r="34" spans="1:9" x14ac:dyDescent="0.2">
      <c r="A34" s="341" t="s">
        <v>11</v>
      </c>
      <c r="B34" s="361" t="s">
        <v>12</v>
      </c>
      <c r="C34" s="362"/>
      <c r="D34" s="361" t="s">
        <v>13</v>
      </c>
      <c r="E34" s="363"/>
      <c r="F34" s="363"/>
      <c r="G34" s="363"/>
      <c r="H34" s="363"/>
      <c r="I34" s="362"/>
    </row>
    <row r="35" spans="1:9" ht="13.5" thickBot="1" x14ac:dyDescent="0.25">
      <c r="A35" s="342"/>
      <c r="B35" s="210">
        <f>AVERAGE(B3:B33)</f>
        <v>9.6451612903225801</v>
      </c>
      <c r="C35" s="211">
        <f>AVERAGE(C3:C33)</f>
        <v>26.677419354838708</v>
      </c>
      <c r="D35" s="212">
        <f t="shared" ref="D35:I35" si="1">SUM(D3:D33)</f>
        <v>0</v>
      </c>
      <c r="E35" s="213">
        <f t="shared" si="1"/>
        <v>0</v>
      </c>
      <c r="F35" s="213">
        <f t="shared" si="1"/>
        <v>0</v>
      </c>
      <c r="G35" s="213">
        <f t="shared" si="1"/>
        <v>0</v>
      </c>
      <c r="H35" s="213">
        <f t="shared" si="1"/>
        <v>0</v>
      </c>
      <c r="I35" s="214">
        <f t="shared" si="1"/>
        <v>0</v>
      </c>
    </row>
    <row r="36" spans="1:9" ht="13.5" thickBot="1" x14ac:dyDescent="0.25">
      <c r="A36" s="188" t="s">
        <v>18</v>
      </c>
      <c r="B36" s="215">
        <f>MIN(B3:B33)</f>
        <v>8</v>
      </c>
      <c r="C36" s="216">
        <f>MAX(C3:C33)</f>
        <v>30</v>
      </c>
      <c r="D36" s="343"/>
      <c r="E36" s="343"/>
      <c r="F36" s="343"/>
      <c r="G36" s="343"/>
      <c r="H36" s="343"/>
      <c r="I36" s="344"/>
    </row>
    <row r="37" spans="1:9" ht="13.5" thickBot="1" x14ac:dyDescent="0.25">
      <c r="A37" s="217" t="s">
        <v>15</v>
      </c>
      <c r="B37" s="218">
        <f>(B35+Apr!B34+Mar!B35+Feb!B33+Jan!B35+Dec!B35+Nov!B34+Oct!B35+Sep!B34+Aug!B35)/10</f>
        <v>15.346052227342549</v>
      </c>
      <c r="C37" s="219">
        <f>(C35+Mar!C35+Apr!C34+Feb!C33+Jan!C35+Dec!C35+Nov!C34+Oct!C35+Sep!C34+Aug!C35)/10</f>
        <v>30.270506912442386</v>
      </c>
      <c r="D37" s="220">
        <f>D35+Apr!D36</f>
        <v>721.5</v>
      </c>
      <c r="E37" s="221">
        <f>E35+Apr!E36</f>
        <v>0</v>
      </c>
      <c r="F37" s="221">
        <f>F35+Apr!F36</f>
        <v>625.5</v>
      </c>
      <c r="G37" s="221">
        <f>G35+Apr!G36</f>
        <v>345.5</v>
      </c>
      <c r="H37" s="221">
        <f>H35+Apr!H36</f>
        <v>39</v>
      </c>
      <c r="I37" s="222">
        <f>I35+Apr!I36</f>
        <v>211</v>
      </c>
    </row>
    <row r="38" spans="1:9" ht="13.5" thickBot="1" x14ac:dyDescent="0.25">
      <c r="A38" s="345"/>
      <c r="B38" s="346"/>
      <c r="C38" s="347"/>
      <c r="D38" s="359" t="s">
        <v>12</v>
      </c>
      <c r="E38" s="360"/>
      <c r="F38" s="365">
        <f>AVERAGE(D35:I35)</f>
        <v>0</v>
      </c>
      <c r="G38" s="343"/>
      <c r="H38" s="343"/>
      <c r="I38" s="344"/>
    </row>
    <row r="39" spans="1:9" ht="13.5" thickBot="1" x14ac:dyDescent="0.25">
      <c r="A39" s="348"/>
      <c r="B39" s="349"/>
      <c r="C39" s="350"/>
      <c r="D39" s="357" t="s">
        <v>14</v>
      </c>
      <c r="E39" s="358"/>
      <c r="F39" s="189">
        <f>F38+Apr!F38</f>
        <v>353.66666666666663</v>
      </c>
      <c r="G39" s="358" t="s">
        <v>16</v>
      </c>
      <c r="H39" s="358"/>
      <c r="I39" s="364"/>
    </row>
    <row r="40" spans="1:9" x14ac:dyDescent="0.2">
      <c r="B40" s="223">
        <f>Sep!B36</f>
        <v>11.702150537634409</v>
      </c>
      <c r="C40" s="223">
        <f>Sep!C36</f>
        <v>28.776612903225804</v>
      </c>
      <c r="D40" s="356" t="s">
        <v>11</v>
      </c>
      <c r="E40" s="356"/>
    </row>
  </sheetData>
  <mergeCells count="13">
    <mergeCell ref="D40:E40"/>
    <mergeCell ref="D39:E39"/>
    <mergeCell ref="D38:E38"/>
    <mergeCell ref="B34:C34"/>
    <mergeCell ref="D34:I34"/>
    <mergeCell ref="G39:I39"/>
    <mergeCell ref="F38:I38"/>
    <mergeCell ref="A34:A35"/>
    <mergeCell ref="D36:I36"/>
    <mergeCell ref="A38:C39"/>
    <mergeCell ref="B1:C1"/>
    <mergeCell ref="D1:I1"/>
    <mergeCell ref="A1:A2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39"/>
  <sheetViews>
    <sheetView topLeftCell="A13" workbookViewId="0">
      <selection activeCell="B33" sqref="B33:C33"/>
    </sheetView>
  </sheetViews>
  <sheetFormatPr defaultRowHeight="12.75" x14ac:dyDescent="0.2"/>
  <cols>
    <col min="1" max="1" width="9.7109375" style="91" customWidth="1"/>
    <col min="2" max="9" width="9.7109375" customWidth="1"/>
  </cols>
  <sheetData>
    <row r="1" spans="1:9" x14ac:dyDescent="0.2">
      <c r="A1" s="286" t="s">
        <v>0</v>
      </c>
      <c r="B1" s="283" t="s">
        <v>1</v>
      </c>
      <c r="C1" s="284"/>
      <c r="D1" s="283" t="s">
        <v>4</v>
      </c>
      <c r="E1" s="285"/>
      <c r="F1" s="285"/>
      <c r="G1" s="285"/>
      <c r="H1" s="285"/>
      <c r="I1" s="284"/>
    </row>
    <row r="2" spans="1:9" ht="13.5" thickBot="1" x14ac:dyDescent="0.25">
      <c r="A2" s="287"/>
      <c r="B2" s="5" t="s">
        <v>2</v>
      </c>
      <c r="C2" s="6" t="s">
        <v>3</v>
      </c>
      <c r="D2" s="5" t="s">
        <v>5</v>
      </c>
      <c r="E2" s="7" t="s">
        <v>6</v>
      </c>
      <c r="F2" s="7" t="s">
        <v>7</v>
      </c>
      <c r="G2" s="7" t="s">
        <v>8</v>
      </c>
      <c r="H2" s="7" t="s">
        <v>40</v>
      </c>
      <c r="I2" s="6" t="s">
        <v>41</v>
      </c>
    </row>
    <row r="3" spans="1:9" x14ac:dyDescent="0.2">
      <c r="A3" s="88">
        <v>1</v>
      </c>
      <c r="B3" s="8">
        <v>8</v>
      </c>
      <c r="C3" s="11">
        <v>28</v>
      </c>
      <c r="D3" s="14"/>
      <c r="E3" s="15"/>
      <c r="F3" s="15"/>
      <c r="G3" s="15"/>
      <c r="H3" s="15"/>
      <c r="I3" s="16"/>
    </row>
    <row r="4" spans="1:9" x14ac:dyDescent="0.2">
      <c r="A4" s="89">
        <f t="shared" ref="A4:A32" si="0">A3+1</f>
        <v>2</v>
      </c>
      <c r="B4" s="9">
        <v>9</v>
      </c>
      <c r="C4" s="12">
        <v>27</v>
      </c>
      <c r="D4" s="14"/>
      <c r="E4" s="17"/>
      <c r="F4" s="17"/>
      <c r="G4" s="17"/>
      <c r="H4" s="17"/>
      <c r="I4" s="18"/>
    </row>
    <row r="5" spans="1:9" x14ac:dyDescent="0.2">
      <c r="A5" s="89">
        <f t="shared" si="0"/>
        <v>3</v>
      </c>
      <c r="B5" s="9">
        <v>8</v>
      </c>
      <c r="C5" s="12">
        <v>28</v>
      </c>
      <c r="D5" s="14"/>
      <c r="E5" s="17"/>
      <c r="F5" s="17"/>
      <c r="G5" s="17"/>
      <c r="H5" s="17"/>
      <c r="I5" s="18"/>
    </row>
    <row r="6" spans="1:9" x14ac:dyDescent="0.2">
      <c r="A6" s="89">
        <f t="shared" si="0"/>
        <v>4</v>
      </c>
      <c r="B6" s="9">
        <v>9</v>
      </c>
      <c r="C6" s="12">
        <v>28</v>
      </c>
      <c r="D6" s="14"/>
      <c r="E6" s="17"/>
      <c r="F6" s="17"/>
      <c r="G6" s="17"/>
      <c r="H6" s="17"/>
      <c r="I6" s="18"/>
    </row>
    <row r="7" spans="1:9" x14ac:dyDescent="0.2">
      <c r="A7" s="89">
        <f t="shared" si="0"/>
        <v>5</v>
      </c>
      <c r="B7" s="9">
        <v>7</v>
      </c>
      <c r="C7" s="12">
        <v>27</v>
      </c>
      <c r="D7" s="14"/>
      <c r="E7" s="17"/>
      <c r="F7" s="17"/>
      <c r="G7" s="17"/>
      <c r="H7" s="17"/>
      <c r="I7" s="18"/>
    </row>
    <row r="8" spans="1:9" x14ac:dyDescent="0.2">
      <c r="A8" s="89">
        <f t="shared" si="0"/>
        <v>6</v>
      </c>
      <c r="B8" s="9">
        <v>2</v>
      </c>
      <c r="C8" s="12">
        <v>18</v>
      </c>
      <c r="D8" s="14"/>
      <c r="E8" s="17"/>
      <c r="F8" s="17"/>
      <c r="G8" s="17"/>
      <c r="H8" s="17"/>
      <c r="I8" s="18"/>
    </row>
    <row r="9" spans="1:9" x14ac:dyDescent="0.2">
      <c r="A9" s="89">
        <f t="shared" si="0"/>
        <v>7</v>
      </c>
      <c r="B9" s="9">
        <v>2</v>
      </c>
      <c r="C9" s="12">
        <v>20</v>
      </c>
      <c r="D9" s="14"/>
      <c r="E9" s="17"/>
      <c r="F9" s="17"/>
      <c r="G9" s="17"/>
      <c r="H9" s="17"/>
      <c r="I9" s="18"/>
    </row>
    <row r="10" spans="1:9" x14ac:dyDescent="0.2">
      <c r="A10" s="89">
        <f t="shared" si="0"/>
        <v>8</v>
      </c>
      <c r="B10" s="9">
        <v>2</v>
      </c>
      <c r="C10" s="12">
        <v>21</v>
      </c>
      <c r="D10" s="14"/>
      <c r="E10" s="17"/>
      <c r="F10" s="17"/>
      <c r="G10" s="17"/>
      <c r="H10" s="17"/>
      <c r="I10" s="18"/>
    </row>
    <row r="11" spans="1:9" x14ac:dyDescent="0.2">
      <c r="A11" s="89">
        <f t="shared" si="0"/>
        <v>9</v>
      </c>
      <c r="B11" s="9">
        <v>3</v>
      </c>
      <c r="C11" s="12">
        <v>21</v>
      </c>
      <c r="D11" s="14"/>
      <c r="E11" s="17"/>
      <c r="F11" s="17"/>
      <c r="G11" s="17"/>
      <c r="H11" s="17"/>
      <c r="I11" s="18"/>
    </row>
    <row r="12" spans="1:9" x14ac:dyDescent="0.2">
      <c r="A12" s="89">
        <f t="shared" si="0"/>
        <v>10</v>
      </c>
      <c r="B12" s="9">
        <v>2</v>
      </c>
      <c r="C12" s="12">
        <v>20</v>
      </c>
      <c r="D12" s="14"/>
      <c r="E12" s="17"/>
      <c r="F12" s="17"/>
      <c r="G12" s="17"/>
      <c r="H12" s="17"/>
      <c r="I12" s="18"/>
    </row>
    <row r="13" spans="1:9" x14ac:dyDescent="0.2">
      <c r="A13" s="89">
        <f t="shared" si="0"/>
        <v>11</v>
      </c>
      <c r="B13" s="9">
        <v>4</v>
      </c>
      <c r="C13" s="12">
        <v>21</v>
      </c>
      <c r="D13" s="14"/>
      <c r="E13" s="17"/>
      <c r="F13" s="17"/>
      <c r="G13" s="17"/>
      <c r="H13" s="17"/>
      <c r="I13" s="18"/>
    </row>
    <row r="14" spans="1:9" x14ac:dyDescent="0.2">
      <c r="A14" s="89">
        <f t="shared" si="0"/>
        <v>12</v>
      </c>
      <c r="B14" s="9">
        <v>5</v>
      </c>
      <c r="C14" s="12">
        <v>23</v>
      </c>
      <c r="D14" s="14"/>
      <c r="E14" s="17"/>
      <c r="F14" s="17"/>
      <c r="G14" s="17"/>
      <c r="H14" s="17"/>
      <c r="I14" s="18"/>
    </row>
    <row r="15" spans="1:9" x14ac:dyDescent="0.2">
      <c r="A15" s="89">
        <f t="shared" si="0"/>
        <v>13</v>
      </c>
      <c r="B15" s="9">
        <v>6</v>
      </c>
      <c r="C15" s="12">
        <v>25</v>
      </c>
      <c r="D15" s="14"/>
      <c r="E15" s="17"/>
      <c r="F15" s="17"/>
      <c r="G15" s="17"/>
      <c r="H15" s="17"/>
      <c r="I15" s="18"/>
    </row>
    <row r="16" spans="1:9" x14ac:dyDescent="0.2">
      <c r="A16" s="89">
        <f t="shared" si="0"/>
        <v>14</v>
      </c>
      <c r="B16" s="9">
        <v>7</v>
      </c>
      <c r="C16" s="12">
        <v>22</v>
      </c>
      <c r="D16" s="14"/>
      <c r="E16" s="17"/>
      <c r="F16" s="17"/>
      <c r="G16" s="17"/>
      <c r="H16" s="17"/>
      <c r="I16" s="18"/>
    </row>
    <row r="17" spans="1:9" x14ac:dyDescent="0.2">
      <c r="A17" s="89">
        <f t="shared" si="0"/>
        <v>15</v>
      </c>
      <c r="B17" s="9">
        <v>8</v>
      </c>
      <c r="C17" s="12">
        <v>22</v>
      </c>
      <c r="D17" s="14"/>
      <c r="E17" s="17"/>
      <c r="F17" s="17"/>
      <c r="G17" s="17"/>
      <c r="H17" s="17"/>
      <c r="I17" s="18"/>
    </row>
    <row r="18" spans="1:9" x14ac:dyDescent="0.2">
      <c r="A18" s="89">
        <f t="shared" si="0"/>
        <v>16</v>
      </c>
      <c r="B18" s="9">
        <v>8</v>
      </c>
      <c r="C18" s="12">
        <v>23</v>
      </c>
      <c r="D18" s="14"/>
      <c r="E18" s="17"/>
      <c r="F18" s="17"/>
      <c r="G18" s="17"/>
      <c r="H18" s="17"/>
      <c r="I18" s="18"/>
    </row>
    <row r="19" spans="1:9" x14ac:dyDescent="0.2">
      <c r="A19" s="89">
        <f t="shared" si="0"/>
        <v>17</v>
      </c>
      <c r="B19" s="9">
        <v>8</v>
      </c>
      <c r="C19" s="12">
        <v>24</v>
      </c>
      <c r="D19" s="14"/>
      <c r="E19" s="17"/>
      <c r="F19" s="17"/>
      <c r="G19" s="17"/>
      <c r="H19" s="17"/>
      <c r="I19" s="18"/>
    </row>
    <row r="20" spans="1:9" x14ac:dyDescent="0.2">
      <c r="A20" s="89">
        <f t="shared" si="0"/>
        <v>18</v>
      </c>
      <c r="B20" s="9">
        <v>9</v>
      </c>
      <c r="C20" s="12">
        <v>25</v>
      </c>
      <c r="D20" s="14"/>
      <c r="E20" s="17"/>
      <c r="F20" s="17"/>
      <c r="G20" s="17"/>
      <c r="H20" s="17"/>
      <c r="I20" s="18"/>
    </row>
    <row r="21" spans="1:9" x14ac:dyDescent="0.2">
      <c r="A21" s="89">
        <f t="shared" si="0"/>
        <v>19</v>
      </c>
      <c r="B21" s="9">
        <v>9</v>
      </c>
      <c r="C21" s="12">
        <v>24</v>
      </c>
      <c r="D21" s="14"/>
      <c r="E21" s="17"/>
      <c r="F21" s="17"/>
      <c r="G21" s="17"/>
      <c r="H21" s="17"/>
      <c r="I21" s="18"/>
    </row>
    <row r="22" spans="1:9" x14ac:dyDescent="0.2">
      <c r="A22" s="89">
        <f t="shared" si="0"/>
        <v>20</v>
      </c>
      <c r="B22" s="9">
        <v>9</v>
      </c>
      <c r="C22" s="12">
        <v>24</v>
      </c>
      <c r="D22" s="14"/>
      <c r="E22" s="17"/>
      <c r="F22" s="17"/>
      <c r="G22" s="17"/>
      <c r="H22" s="17"/>
      <c r="I22" s="18"/>
    </row>
    <row r="23" spans="1:9" x14ac:dyDescent="0.2">
      <c r="A23" s="89">
        <f t="shared" si="0"/>
        <v>21</v>
      </c>
      <c r="B23" s="9">
        <v>9</v>
      </c>
      <c r="C23" s="12">
        <v>23</v>
      </c>
      <c r="D23" s="14"/>
      <c r="E23" s="17"/>
      <c r="F23" s="17"/>
      <c r="G23" s="17"/>
      <c r="H23" s="17"/>
      <c r="I23" s="18"/>
    </row>
    <row r="24" spans="1:9" x14ac:dyDescent="0.2">
      <c r="A24" s="89">
        <f t="shared" si="0"/>
        <v>22</v>
      </c>
      <c r="B24" s="9">
        <v>9</v>
      </c>
      <c r="C24" s="12">
        <v>22</v>
      </c>
      <c r="D24" s="14"/>
      <c r="E24" s="17"/>
      <c r="F24" s="17"/>
      <c r="G24" s="17"/>
      <c r="H24" s="17"/>
      <c r="I24" s="18"/>
    </row>
    <row r="25" spans="1:9" x14ac:dyDescent="0.2">
      <c r="A25" s="89">
        <f t="shared" si="0"/>
        <v>23</v>
      </c>
      <c r="B25" s="9">
        <v>9</v>
      </c>
      <c r="C25" s="12">
        <v>21</v>
      </c>
      <c r="D25" s="14"/>
      <c r="E25" s="17"/>
      <c r="F25" s="17"/>
      <c r="G25" s="17"/>
      <c r="H25" s="17"/>
      <c r="I25" s="18"/>
    </row>
    <row r="26" spans="1:9" x14ac:dyDescent="0.2">
      <c r="A26" s="89">
        <f t="shared" si="0"/>
        <v>24</v>
      </c>
      <c r="B26" s="9">
        <v>7</v>
      </c>
      <c r="C26" s="12">
        <v>22</v>
      </c>
      <c r="D26" s="14"/>
      <c r="E26" s="17"/>
      <c r="F26" s="17"/>
      <c r="G26" s="17"/>
      <c r="H26" s="17"/>
      <c r="I26" s="18"/>
    </row>
    <row r="27" spans="1:9" x14ac:dyDescent="0.2">
      <c r="A27" s="89">
        <f t="shared" si="0"/>
        <v>25</v>
      </c>
      <c r="B27" s="9">
        <v>8</v>
      </c>
      <c r="C27" s="12">
        <v>24</v>
      </c>
      <c r="D27" s="14"/>
      <c r="E27" s="17"/>
      <c r="F27" s="17"/>
      <c r="G27" s="17"/>
      <c r="H27" s="17"/>
      <c r="I27" s="18"/>
    </row>
    <row r="28" spans="1:9" x14ac:dyDescent="0.2">
      <c r="A28" s="89">
        <f t="shared" si="0"/>
        <v>26</v>
      </c>
      <c r="B28" s="9">
        <v>9</v>
      </c>
      <c r="C28" s="12">
        <v>24</v>
      </c>
      <c r="D28" s="14"/>
      <c r="E28" s="17"/>
      <c r="F28" s="17"/>
      <c r="G28" s="17"/>
      <c r="H28" s="17"/>
      <c r="I28" s="18"/>
    </row>
    <row r="29" spans="1:9" x14ac:dyDescent="0.2">
      <c r="A29" s="89">
        <f t="shared" si="0"/>
        <v>27</v>
      </c>
      <c r="B29" s="9">
        <v>10</v>
      </c>
      <c r="C29" s="12">
        <v>26</v>
      </c>
      <c r="D29" s="14"/>
      <c r="E29" s="17"/>
      <c r="F29" s="17"/>
      <c r="G29" s="17"/>
      <c r="H29" s="17"/>
      <c r="I29" s="18"/>
    </row>
    <row r="30" spans="1:9" x14ac:dyDescent="0.2">
      <c r="A30" s="89">
        <f t="shared" si="0"/>
        <v>28</v>
      </c>
      <c r="B30" s="9">
        <v>9</v>
      </c>
      <c r="C30" s="12">
        <v>25</v>
      </c>
      <c r="D30" s="14"/>
      <c r="E30" s="17"/>
      <c r="F30" s="17"/>
      <c r="G30" s="17"/>
      <c r="H30" s="17"/>
      <c r="I30" s="18"/>
    </row>
    <row r="31" spans="1:9" x14ac:dyDescent="0.2">
      <c r="A31" s="89">
        <f t="shared" si="0"/>
        <v>29</v>
      </c>
      <c r="B31" s="9">
        <v>9</v>
      </c>
      <c r="C31" s="12">
        <v>25</v>
      </c>
      <c r="D31" s="14"/>
      <c r="E31" s="17"/>
      <c r="F31" s="17"/>
      <c r="G31" s="17"/>
      <c r="H31" s="17"/>
      <c r="I31" s="18"/>
    </row>
    <row r="32" spans="1:9" ht="13.5" thickBot="1" x14ac:dyDescent="0.25">
      <c r="A32" s="89">
        <f t="shared" si="0"/>
        <v>30</v>
      </c>
      <c r="B32" s="10">
        <v>9</v>
      </c>
      <c r="C32" s="13">
        <v>25</v>
      </c>
      <c r="D32" s="27"/>
      <c r="E32" s="20"/>
      <c r="F32" s="20"/>
      <c r="G32" s="20"/>
      <c r="H32" s="20"/>
      <c r="I32" s="21"/>
    </row>
    <row r="33" spans="1:9" x14ac:dyDescent="0.2">
      <c r="A33" s="316" t="s">
        <v>11</v>
      </c>
      <c r="B33" s="309" t="s">
        <v>12</v>
      </c>
      <c r="C33" s="310"/>
      <c r="D33" s="309" t="s">
        <v>13</v>
      </c>
      <c r="E33" s="311"/>
      <c r="F33" s="311"/>
      <c r="G33" s="311"/>
      <c r="H33" s="311"/>
      <c r="I33" s="310"/>
    </row>
    <row r="34" spans="1:9" ht="13.5" thickBot="1" x14ac:dyDescent="0.25">
      <c r="A34" s="317"/>
      <c r="B34" s="30">
        <f>AVERAGE(B3:B32)</f>
        <v>7.1</v>
      </c>
      <c r="C34" s="31">
        <f>AVERAGE(C3:C32)</f>
        <v>23.6</v>
      </c>
      <c r="D34" s="38">
        <f t="shared" ref="D34:I34" si="1">SUM(D3:D32)</f>
        <v>0</v>
      </c>
      <c r="E34" s="39">
        <f t="shared" si="1"/>
        <v>0</v>
      </c>
      <c r="F34" s="39">
        <f t="shared" si="1"/>
        <v>0</v>
      </c>
      <c r="G34" s="39">
        <f t="shared" si="1"/>
        <v>0</v>
      </c>
      <c r="H34" s="39">
        <f t="shared" si="1"/>
        <v>0</v>
      </c>
      <c r="I34" s="40">
        <f t="shared" si="1"/>
        <v>0</v>
      </c>
    </row>
    <row r="35" spans="1:9" ht="13.5" thickBot="1" x14ac:dyDescent="0.25">
      <c r="A35" s="41" t="s">
        <v>18</v>
      </c>
      <c r="B35" s="32">
        <f>MIN(B3:B32)</f>
        <v>2</v>
      </c>
      <c r="C35" s="33">
        <f>MAX(C3:C32)</f>
        <v>28</v>
      </c>
      <c r="D35" s="366"/>
      <c r="E35" s="366"/>
      <c r="F35" s="366"/>
      <c r="G35" s="366"/>
      <c r="H35" s="366"/>
      <c r="I35" s="367"/>
    </row>
    <row r="36" spans="1:9" ht="13.5" thickBot="1" x14ac:dyDescent="0.25">
      <c r="A36" s="90" t="s">
        <v>15</v>
      </c>
      <c r="B36" s="34">
        <f>(B34+Apr!C34+May!C35+Mar!B35+Feb!B33+Jan!B35+Dec!B35+Nov!B34+Oct!B35+Sep!B34+Aug!B35)/11</f>
        <v>17.456919424661358</v>
      </c>
      <c r="C36" s="35">
        <f>(C34+Mar!C35+Feb!C33+Jan!C35+Dec!C35+Nov!C34+Oct!C35+Sep!C34+Aug!C35)/9</f>
        <v>30.299368492916884</v>
      </c>
      <c r="D36" s="43">
        <f>D34+May!D37</f>
        <v>721.5</v>
      </c>
      <c r="E36" s="51">
        <f>E34+May!E37</f>
        <v>0</v>
      </c>
      <c r="F36" s="51">
        <f>F34+May!F37</f>
        <v>625.5</v>
      </c>
      <c r="G36" s="51">
        <f>G34+May!G37</f>
        <v>345.5</v>
      </c>
      <c r="H36" s="51">
        <f>H34+May!H37</f>
        <v>39</v>
      </c>
      <c r="I36" s="52">
        <f>I34+May!I37</f>
        <v>211</v>
      </c>
    </row>
    <row r="37" spans="1:9" ht="13.5" thickBot="1" x14ac:dyDescent="0.25">
      <c r="A37" s="318"/>
      <c r="B37" s="319"/>
      <c r="C37" s="320"/>
      <c r="D37" s="307" t="s">
        <v>12</v>
      </c>
      <c r="E37" s="308"/>
      <c r="F37" s="300">
        <f>AVERAGE(D34:I34)</f>
        <v>0</v>
      </c>
      <c r="G37" s="301"/>
      <c r="H37" s="301"/>
      <c r="I37" s="302"/>
    </row>
    <row r="38" spans="1:9" ht="13.5" thickBot="1" x14ac:dyDescent="0.25">
      <c r="A38" s="321"/>
      <c r="B38" s="322"/>
      <c r="C38" s="323"/>
      <c r="D38" s="325" t="s">
        <v>14</v>
      </c>
      <c r="E38" s="326"/>
      <c r="F38" s="37">
        <f>F37+May!F39</f>
        <v>353.66666666666663</v>
      </c>
      <c r="G38" s="293" t="s">
        <v>16</v>
      </c>
      <c r="H38" s="293"/>
      <c r="I38" s="294"/>
    </row>
    <row r="39" spans="1:9" x14ac:dyDescent="0.2">
      <c r="B39" s="29">
        <f>Oct!B37</f>
        <v>13.032616487455195</v>
      </c>
      <c r="C39" s="29">
        <f>Oct!C37</f>
        <v>29.845698924731181</v>
      </c>
      <c r="D39" s="288" t="s">
        <v>11</v>
      </c>
      <c r="E39" s="288"/>
    </row>
  </sheetData>
  <mergeCells count="13">
    <mergeCell ref="A33:A34"/>
    <mergeCell ref="D35:I35"/>
    <mergeCell ref="A37:C38"/>
    <mergeCell ref="B1:C1"/>
    <mergeCell ref="D1:I1"/>
    <mergeCell ref="A1:A2"/>
    <mergeCell ref="D39:E39"/>
    <mergeCell ref="D38:E38"/>
    <mergeCell ref="D37:E37"/>
    <mergeCell ref="B33:C33"/>
    <mergeCell ref="D33:I33"/>
    <mergeCell ref="G38:I38"/>
    <mergeCell ref="F37:I37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40"/>
  <sheetViews>
    <sheetView topLeftCell="A14" workbookViewId="0">
      <selection activeCell="B33" sqref="B33"/>
    </sheetView>
  </sheetViews>
  <sheetFormatPr defaultRowHeight="12.75" x14ac:dyDescent="0.2"/>
  <cols>
    <col min="1" max="9" width="9.7109375" customWidth="1"/>
  </cols>
  <sheetData>
    <row r="1" spans="1:9" x14ac:dyDescent="0.2">
      <c r="A1" s="286" t="s">
        <v>0</v>
      </c>
      <c r="B1" s="283" t="s">
        <v>1</v>
      </c>
      <c r="C1" s="284"/>
      <c r="D1" s="283" t="s">
        <v>4</v>
      </c>
      <c r="E1" s="285"/>
      <c r="F1" s="285"/>
      <c r="G1" s="285"/>
      <c r="H1" s="285"/>
      <c r="I1" s="284"/>
    </row>
    <row r="2" spans="1:9" ht="13.5" thickBot="1" x14ac:dyDescent="0.25">
      <c r="A2" s="287"/>
      <c r="B2" s="5" t="s">
        <v>2</v>
      </c>
      <c r="C2" s="6" t="s">
        <v>3</v>
      </c>
      <c r="D2" s="5" t="s">
        <v>5</v>
      </c>
      <c r="E2" s="7" t="s">
        <v>6</v>
      </c>
      <c r="F2" s="7" t="s">
        <v>7</v>
      </c>
      <c r="G2" s="7" t="s">
        <v>8</v>
      </c>
      <c r="H2" s="7" t="s">
        <v>41</v>
      </c>
      <c r="I2" s="6" t="s">
        <v>40</v>
      </c>
    </row>
    <row r="3" spans="1:9" x14ac:dyDescent="0.2">
      <c r="A3" s="2">
        <v>1</v>
      </c>
      <c r="B3" s="8">
        <v>8</v>
      </c>
      <c r="C3" s="11">
        <v>23</v>
      </c>
      <c r="D3" s="14"/>
      <c r="E3" s="15"/>
      <c r="F3" s="15"/>
      <c r="G3" s="15"/>
      <c r="H3" s="15"/>
      <c r="I3" s="16"/>
    </row>
    <row r="4" spans="1:9" x14ac:dyDescent="0.2">
      <c r="A4" s="3">
        <f t="shared" ref="A4:A33" si="0">A3+1</f>
        <v>2</v>
      </c>
      <c r="B4" s="9">
        <v>7</v>
      </c>
      <c r="C4" s="12">
        <v>21</v>
      </c>
      <c r="D4" s="14"/>
      <c r="E4" s="17"/>
      <c r="F4" s="17"/>
      <c r="G4" s="17"/>
      <c r="H4" s="17"/>
      <c r="I4" s="18"/>
    </row>
    <row r="5" spans="1:9" x14ac:dyDescent="0.2">
      <c r="A5" s="3">
        <f t="shared" si="0"/>
        <v>3</v>
      </c>
      <c r="B5" s="9">
        <v>7</v>
      </c>
      <c r="C5" s="12">
        <v>21</v>
      </c>
      <c r="D5" s="14"/>
      <c r="E5" s="17"/>
      <c r="F5" s="17"/>
      <c r="G5" s="17"/>
      <c r="H5" s="17"/>
      <c r="I5" s="18"/>
    </row>
    <row r="6" spans="1:9" x14ac:dyDescent="0.2">
      <c r="A6" s="3">
        <f t="shared" si="0"/>
        <v>4</v>
      </c>
      <c r="B6" s="9">
        <v>7</v>
      </c>
      <c r="C6" s="12">
        <v>25</v>
      </c>
      <c r="D6" s="14"/>
      <c r="E6" s="17"/>
      <c r="F6" s="17"/>
      <c r="G6" s="17"/>
      <c r="H6" s="17"/>
      <c r="I6" s="18"/>
    </row>
    <row r="7" spans="1:9" x14ac:dyDescent="0.2">
      <c r="A7" s="3">
        <f t="shared" si="0"/>
        <v>5</v>
      </c>
      <c r="B7" s="9">
        <v>7</v>
      </c>
      <c r="C7" s="12">
        <v>27</v>
      </c>
      <c r="D7" s="14"/>
      <c r="E7" s="17"/>
      <c r="F7" s="17"/>
      <c r="G7" s="17"/>
      <c r="H7" s="17"/>
      <c r="I7" s="18"/>
    </row>
    <row r="8" spans="1:9" x14ac:dyDescent="0.2">
      <c r="A8" s="3">
        <f t="shared" si="0"/>
        <v>6</v>
      </c>
      <c r="B8" s="9">
        <v>8</v>
      </c>
      <c r="C8" s="12">
        <v>27</v>
      </c>
      <c r="D8" s="14"/>
      <c r="E8" s="17"/>
      <c r="F8" s="17"/>
      <c r="G8" s="17"/>
      <c r="H8" s="17"/>
      <c r="I8" s="18"/>
    </row>
    <row r="9" spans="1:9" x14ac:dyDescent="0.2">
      <c r="A9" s="3">
        <f t="shared" si="0"/>
        <v>7</v>
      </c>
      <c r="B9" s="9">
        <v>3</v>
      </c>
      <c r="C9" s="12">
        <v>22</v>
      </c>
      <c r="D9" s="14"/>
      <c r="E9" s="17"/>
      <c r="F9" s="17"/>
      <c r="G9" s="17"/>
      <c r="H9" s="17"/>
      <c r="I9" s="18"/>
    </row>
    <row r="10" spans="1:9" x14ac:dyDescent="0.2">
      <c r="A10" s="3">
        <f t="shared" si="0"/>
        <v>8</v>
      </c>
      <c r="B10" s="9">
        <v>1</v>
      </c>
      <c r="C10" s="12">
        <v>21</v>
      </c>
      <c r="D10" s="14"/>
      <c r="E10" s="17"/>
      <c r="F10" s="17"/>
      <c r="G10" s="17"/>
      <c r="H10" s="17"/>
      <c r="I10" s="18"/>
    </row>
    <row r="11" spans="1:9" x14ac:dyDescent="0.2">
      <c r="A11" s="3">
        <f t="shared" si="0"/>
        <v>9</v>
      </c>
      <c r="B11" s="9">
        <v>3</v>
      </c>
      <c r="C11" s="12">
        <v>17</v>
      </c>
      <c r="D11" s="14"/>
      <c r="E11" s="17"/>
      <c r="F11" s="17"/>
      <c r="G11" s="17"/>
      <c r="H11" s="17"/>
      <c r="I11" s="18"/>
    </row>
    <row r="12" spans="1:9" x14ac:dyDescent="0.2">
      <c r="A12" s="3">
        <f t="shared" si="0"/>
        <v>10</v>
      </c>
      <c r="B12" s="9">
        <v>3</v>
      </c>
      <c r="C12" s="12">
        <v>18.5</v>
      </c>
      <c r="D12" s="14"/>
      <c r="E12" s="17"/>
      <c r="F12" s="17"/>
      <c r="G12" s="17"/>
      <c r="H12" s="17"/>
      <c r="I12" s="18"/>
    </row>
    <row r="13" spans="1:9" x14ac:dyDescent="0.2">
      <c r="A13" s="3">
        <f t="shared" si="0"/>
        <v>11</v>
      </c>
      <c r="B13" s="9">
        <v>3</v>
      </c>
      <c r="C13" s="12">
        <v>20</v>
      </c>
      <c r="D13" s="14"/>
      <c r="E13" s="17"/>
      <c r="F13" s="17"/>
      <c r="G13" s="17"/>
      <c r="H13" s="17"/>
      <c r="I13" s="18"/>
    </row>
    <row r="14" spans="1:9" x14ac:dyDescent="0.2">
      <c r="A14" s="3">
        <f t="shared" si="0"/>
        <v>12</v>
      </c>
      <c r="B14" s="9">
        <v>4</v>
      </c>
      <c r="C14" s="12">
        <v>20</v>
      </c>
      <c r="D14" s="14"/>
      <c r="E14" s="17"/>
      <c r="F14" s="17"/>
      <c r="G14" s="17"/>
      <c r="H14" s="17"/>
      <c r="I14" s="18"/>
    </row>
    <row r="15" spans="1:9" x14ac:dyDescent="0.2">
      <c r="A15" s="3">
        <f t="shared" si="0"/>
        <v>13</v>
      </c>
      <c r="B15" s="9">
        <v>3</v>
      </c>
      <c r="C15" s="12">
        <v>22</v>
      </c>
      <c r="D15" s="14"/>
      <c r="E15" s="17"/>
      <c r="F15" s="17"/>
      <c r="G15" s="17"/>
      <c r="H15" s="17"/>
      <c r="I15" s="18"/>
    </row>
    <row r="16" spans="1:9" x14ac:dyDescent="0.2">
      <c r="A16" s="3">
        <f t="shared" si="0"/>
        <v>14</v>
      </c>
      <c r="B16" s="9">
        <v>8</v>
      </c>
      <c r="C16" s="12">
        <v>23</v>
      </c>
      <c r="D16" s="14"/>
      <c r="E16" s="17"/>
      <c r="F16" s="17"/>
      <c r="G16" s="17"/>
      <c r="H16" s="17"/>
      <c r="I16" s="18"/>
    </row>
    <row r="17" spans="1:9" x14ac:dyDescent="0.2">
      <c r="A17" s="3">
        <f t="shared" si="0"/>
        <v>15</v>
      </c>
      <c r="B17" s="9">
        <v>6</v>
      </c>
      <c r="C17" s="12">
        <v>22</v>
      </c>
      <c r="D17" s="14"/>
      <c r="E17" s="17"/>
      <c r="F17" s="17"/>
      <c r="G17" s="17"/>
      <c r="H17" s="17"/>
      <c r="I17" s="18"/>
    </row>
    <row r="18" spans="1:9" x14ac:dyDescent="0.2">
      <c r="A18" s="3">
        <f t="shared" si="0"/>
        <v>16</v>
      </c>
      <c r="B18" s="9">
        <v>8</v>
      </c>
      <c r="C18" s="12">
        <v>23</v>
      </c>
      <c r="D18" s="14"/>
      <c r="E18" s="17"/>
      <c r="F18" s="17"/>
      <c r="G18" s="17"/>
      <c r="H18" s="17"/>
      <c r="I18" s="18"/>
    </row>
    <row r="19" spans="1:9" x14ac:dyDescent="0.2">
      <c r="A19" s="3">
        <f t="shared" si="0"/>
        <v>17</v>
      </c>
      <c r="B19" s="9">
        <v>8</v>
      </c>
      <c r="C19" s="12">
        <v>24</v>
      </c>
      <c r="D19" s="14"/>
      <c r="E19" s="17"/>
      <c r="F19" s="17"/>
      <c r="G19" s="17"/>
      <c r="H19" s="17"/>
      <c r="I19" s="18"/>
    </row>
    <row r="20" spans="1:9" x14ac:dyDescent="0.2">
      <c r="A20" s="3">
        <f t="shared" si="0"/>
        <v>18</v>
      </c>
      <c r="B20" s="9">
        <v>6</v>
      </c>
      <c r="C20" s="12">
        <v>25</v>
      </c>
      <c r="D20" s="14"/>
      <c r="E20" s="17"/>
      <c r="F20" s="17"/>
      <c r="G20" s="17"/>
      <c r="H20" s="17"/>
      <c r="I20" s="18"/>
    </row>
    <row r="21" spans="1:9" x14ac:dyDescent="0.2">
      <c r="A21" s="3">
        <f t="shared" si="0"/>
        <v>19</v>
      </c>
      <c r="B21" s="9">
        <v>4</v>
      </c>
      <c r="C21" s="12">
        <v>24</v>
      </c>
      <c r="D21" s="14"/>
      <c r="E21" s="17"/>
      <c r="F21" s="17"/>
      <c r="G21" s="17"/>
      <c r="H21" s="17"/>
      <c r="I21" s="18"/>
    </row>
    <row r="22" spans="1:9" x14ac:dyDescent="0.2">
      <c r="A22" s="3">
        <f t="shared" si="0"/>
        <v>20</v>
      </c>
      <c r="B22" s="9">
        <v>5</v>
      </c>
      <c r="C22" s="12">
        <v>23</v>
      </c>
      <c r="D22" s="14"/>
      <c r="E22" s="17"/>
      <c r="F22" s="17"/>
      <c r="G22" s="17"/>
      <c r="H22" s="17"/>
      <c r="I22" s="18"/>
    </row>
    <row r="23" spans="1:9" x14ac:dyDescent="0.2">
      <c r="A23" s="3">
        <f t="shared" si="0"/>
        <v>21</v>
      </c>
      <c r="B23" s="9">
        <v>7</v>
      </c>
      <c r="C23" s="12">
        <v>22</v>
      </c>
      <c r="D23" s="14"/>
      <c r="E23" s="17"/>
      <c r="F23" s="17"/>
      <c r="G23" s="17"/>
      <c r="H23" s="17"/>
      <c r="I23" s="18"/>
    </row>
    <row r="24" spans="1:9" x14ac:dyDescent="0.2">
      <c r="A24" s="3">
        <f t="shared" si="0"/>
        <v>22</v>
      </c>
      <c r="B24" s="9">
        <v>6</v>
      </c>
      <c r="C24" s="12">
        <v>22</v>
      </c>
      <c r="D24" s="14"/>
      <c r="E24" s="17"/>
      <c r="F24" s="17"/>
      <c r="G24" s="17"/>
      <c r="H24" s="17"/>
      <c r="I24" s="18"/>
    </row>
    <row r="25" spans="1:9" x14ac:dyDescent="0.2">
      <c r="A25" s="3">
        <f t="shared" si="0"/>
        <v>23</v>
      </c>
      <c r="B25" s="9">
        <v>7</v>
      </c>
      <c r="C25" s="12">
        <v>24</v>
      </c>
      <c r="D25" s="14"/>
      <c r="E25" s="17"/>
      <c r="F25" s="17"/>
      <c r="G25" s="17"/>
      <c r="H25" s="17"/>
      <c r="I25" s="18"/>
    </row>
    <row r="26" spans="1:9" x14ac:dyDescent="0.2">
      <c r="A26" s="3">
        <f t="shared" si="0"/>
        <v>24</v>
      </c>
      <c r="B26" s="9">
        <v>8</v>
      </c>
      <c r="C26" s="12">
        <v>25</v>
      </c>
      <c r="D26" s="14"/>
      <c r="E26" s="17"/>
      <c r="F26" s="17"/>
      <c r="G26" s="17"/>
      <c r="H26" s="17"/>
      <c r="I26" s="18"/>
    </row>
    <row r="27" spans="1:9" x14ac:dyDescent="0.2">
      <c r="A27" s="3">
        <f t="shared" si="0"/>
        <v>25</v>
      </c>
      <c r="B27" s="9">
        <v>9</v>
      </c>
      <c r="C27" s="12">
        <v>26</v>
      </c>
      <c r="D27" s="14"/>
      <c r="E27" s="17"/>
      <c r="F27" s="17"/>
      <c r="G27" s="17"/>
      <c r="H27" s="17"/>
      <c r="I27" s="18"/>
    </row>
    <row r="28" spans="1:9" x14ac:dyDescent="0.2">
      <c r="A28" s="3">
        <f t="shared" si="0"/>
        <v>26</v>
      </c>
      <c r="B28" s="9">
        <v>6</v>
      </c>
      <c r="C28" s="12">
        <v>24</v>
      </c>
      <c r="D28" s="14"/>
      <c r="E28" s="17"/>
      <c r="F28" s="17"/>
      <c r="G28" s="17"/>
      <c r="H28" s="17"/>
      <c r="I28" s="18"/>
    </row>
    <row r="29" spans="1:9" x14ac:dyDescent="0.2">
      <c r="A29" s="3">
        <f t="shared" si="0"/>
        <v>27</v>
      </c>
      <c r="B29" s="9">
        <v>8</v>
      </c>
      <c r="C29" s="12">
        <v>23</v>
      </c>
      <c r="D29" s="14"/>
      <c r="E29" s="17"/>
      <c r="F29" s="17"/>
      <c r="G29" s="17"/>
      <c r="H29" s="17"/>
      <c r="I29" s="18"/>
    </row>
    <row r="30" spans="1:9" x14ac:dyDescent="0.2">
      <c r="A30" s="3">
        <f t="shared" si="0"/>
        <v>28</v>
      </c>
      <c r="B30" s="9">
        <v>10</v>
      </c>
      <c r="C30" s="12">
        <v>25</v>
      </c>
      <c r="D30" s="14"/>
      <c r="E30" s="17"/>
      <c r="F30" s="17"/>
      <c r="G30" s="17"/>
      <c r="H30" s="17"/>
      <c r="I30" s="18"/>
    </row>
    <row r="31" spans="1:9" x14ac:dyDescent="0.2">
      <c r="A31" s="3">
        <f t="shared" si="0"/>
        <v>29</v>
      </c>
      <c r="B31" s="9">
        <v>7</v>
      </c>
      <c r="C31" s="12">
        <v>23</v>
      </c>
      <c r="D31" s="14"/>
      <c r="E31" s="17"/>
      <c r="F31" s="17"/>
      <c r="G31" s="17"/>
      <c r="H31" s="17"/>
      <c r="I31" s="18"/>
    </row>
    <row r="32" spans="1:9" x14ac:dyDescent="0.2">
      <c r="A32" s="3">
        <f t="shared" si="0"/>
        <v>30</v>
      </c>
      <c r="B32" s="9">
        <v>7</v>
      </c>
      <c r="C32" s="12">
        <v>21</v>
      </c>
      <c r="D32" s="14"/>
      <c r="E32" s="17"/>
      <c r="F32" s="17"/>
      <c r="G32" s="17"/>
      <c r="H32" s="17"/>
      <c r="I32" s="18"/>
    </row>
    <row r="33" spans="1:9" ht="13.5" thickBot="1" x14ac:dyDescent="0.25">
      <c r="A33" s="3">
        <f t="shared" si="0"/>
        <v>31</v>
      </c>
      <c r="B33" s="10">
        <v>7.5</v>
      </c>
      <c r="C33" s="13">
        <v>22</v>
      </c>
      <c r="D33" s="27"/>
      <c r="E33" s="20"/>
      <c r="F33" s="20"/>
      <c r="G33" s="20"/>
      <c r="H33" s="20"/>
      <c r="I33" s="21"/>
    </row>
    <row r="34" spans="1:9" x14ac:dyDescent="0.2">
      <c r="A34" s="316" t="s">
        <v>11</v>
      </c>
      <c r="B34" s="309" t="s">
        <v>12</v>
      </c>
      <c r="C34" s="310"/>
      <c r="D34" s="309" t="s">
        <v>13</v>
      </c>
      <c r="E34" s="311"/>
      <c r="F34" s="311"/>
      <c r="G34" s="311"/>
      <c r="H34" s="311"/>
      <c r="I34" s="310"/>
    </row>
    <row r="35" spans="1:9" ht="13.5" thickBot="1" x14ac:dyDescent="0.25">
      <c r="A35" s="317"/>
      <c r="B35" s="30">
        <f>AVERAGE(B3:B33)</f>
        <v>6.17741935483871</v>
      </c>
      <c r="C35" s="31">
        <f>AVERAGE(C3:C33)</f>
        <v>22.758064516129032</v>
      </c>
      <c r="D35" s="38">
        <f t="shared" ref="D35:I35" si="1">SUM(D3:D33)</f>
        <v>0</v>
      </c>
      <c r="E35" s="39">
        <f t="shared" si="1"/>
        <v>0</v>
      </c>
      <c r="F35" s="39">
        <f t="shared" si="1"/>
        <v>0</v>
      </c>
      <c r="G35" s="39">
        <f t="shared" si="1"/>
        <v>0</v>
      </c>
      <c r="H35" s="39">
        <f t="shared" si="1"/>
        <v>0</v>
      </c>
      <c r="I35" s="40">
        <f t="shared" si="1"/>
        <v>0</v>
      </c>
    </row>
    <row r="36" spans="1:9" ht="13.5" thickBot="1" x14ac:dyDescent="0.25">
      <c r="A36" s="41" t="s">
        <v>18</v>
      </c>
      <c r="B36" s="32">
        <f>MIN(B3:B33)</f>
        <v>1</v>
      </c>
      <c r="C36" s="33">
        <f>MAX(C3:C33)</f>
        <v>27</v>
      </c>
      <c r="D36" s="296"/>
      <c r="E36" s="296"/>
      <c r="F36" s="296"/>
      <c r="G36" s="296"/>
      <c r="H36" s="296"/>
      <c r="I36" s="297"/>
    </row>
    <row r="37" spans="1:9" ht="13.5" thickBot="1" x14ac:dyDescent="0.25">
      <c r="A37" s="42" t="s">
        <v>15</v>
      </c>
      <c r="B37" s="34">
        <f>(B35+May!C35+Jun!C34+Apr!B34+Mar!B35+Feb!B33+Jan!B35+Dec!B35+Nov!B34+Oct!B35+Sep!B34+Aug!B35)/12</f>
        <v>16.689183307731692</v>
      </c>
      <c r="C37" s="36">
        <f>(C35+May!C35+Jun!C34+Mar!C35+Apr!C34+Feb!C33+Jan!C35+Dec!C35+Nov!C34+Oct!C35+Sep!C34+Aug!C35)/12</f>
        <v>29.088594470046079</v>
      </c>
      <c r="D37" s="43">
        <f>D35+Jun!D36</f>
        <v>721.5</v>
      </c>
      <c r="E37" s="44">
        <f>E35+Jun!E36</f>
        <v>0</v>
      </c>
      <c r="F37" s="44">
        <f>F35+Jun!F36</f>
        <v>625.5</v>
      </c>
      <c r="G37" s="44">
        <f>G35+Jun!G36</f>
        <v>345.5</v>
      </c>
      <c r="H37" s="44">
        <f>H35+Jun!H36</f>
        <v>39</v>
      </c>
      <c r="I37" s="45">
        <f>I35+Jun!I36</f>
        <v>211</v>
      </c>
    </row>
    <row r="38" spans="1:9" ht="13.5" thickBot="1" x14ac:dyDescent="0.25">
      <c r="A38" s="318"/>
      <c r="B38" s="319"/>
      <c r="C38" s="320"/>
      <c r="D38" s="327" t="s">
        <v>12</v>
      </c>
      <c r="E38" s="328"/>
      <c r="F38" s="295">
        <f>AVERAGE(D35:I35)</f>
        <v>0</v>
      </c>
      <c r="G38" s="296"/>
      <c r="H38" s="296"/>
      <c r="I38" s="297"/>
    </row>
    <row r="39" spans="1:9" ht="13.5" thickBot="1" x14ac:dyDescent="0.25">
      <c r="A39" s="321"/>
      <c r="B39" s="322"/>
      <c r="C39" s="323"/>
      <c r="D39" s="325" t="s">
        <v>14</v>
      </c>
      <c r="E39" s="326"/>
      <c r="F39" s="37">
        <f>F38+Jun!F38</f>
        <v>353.66666666666663</v>
      </c>
      <c r="G39" s="293" t="s">
        <v>16</v>
      </c>
      <c r="H39" s="293"/>
      <c r="I39" s="294"/>
    </row>
    <row r="40" spans="1:9" x14ac:dyDescent="0.2">
      <c r="B40" s="29">
        <f>Sep!B36</f>
        <v>11.702150537634409</v>
      </c>
      <c r="C40" s="29">
        <f>Sep!C36</f>
        <v>28.776612903225804</v>
      </c>
      <c r="D40" s="288" t="s">
        <v>11</v>
      </c>
      <c r="E40" s="288"/>
    </row>
  </sheetData>
  <mergeCells count="13">
    <mergeCell ref="A34:A35"/>
    <mergeCell ref="D36:I36"/>
    <mergeCell ref="A38:C39"/>
    <mergeCell ref="B1:C1"/>
    <mergeCell ref="D1:I1"/>
    <mergeCell ref="A1:A2"/>
    <mergeCell ref="D40:E40"/>
    <mergeCell ref="D39:E39"/>
    <mergeCell ref="D38:E38"/>
    <mergeCell ref="B34:C34"/>
    <mergeCell ref="D34:I34"/>
    <mergeCell ref="G39:I39"/>
    <mergeCell ref="F38:I38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M13"/>
  <sheetViews>
    <sheetView tabSelected="1" workbookViewId="0">
      <selection activeCell="M3" sqref="M3:M13"/>
    </sheetView>
  </sheetViews>
  <sheetFormatPr defaultRowHeight="12.75" x14ac:dyDescent="0.2"/>
  <cols>
    <col min="1" max="1" width="16.28515625" bestFit="1" customWidth="1"/>
    <col min="2" max="13" width="6.28515625" customWidth="1"/>
  </cols>
  <sheetData>
    <row r="1" spans="1:13" ht="15.75" x14ac:dyDescent="0.25">
      <c r="A1" s="368" t="s">
        <v>39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</row>
    <row r="2" spans="1:13" ht="13.5" thickBot="1" x14ac:dyDescent="0.25"/>
    <row r="3" spans="1:13" ht="15" customHeight="1" thickBot="1" x14ac:dyDescent="0.25">
      <c r="A3" s="46"/>
      <c r="B3" s="49" t="s">
        <v>19</v>
      </c>
      <c r="C3" s="47" t="s">
        <v>20</v>
      </c>
      <c r="D3" s="47" t="s">
        <v>21</v>
      </c>
      <c r="E3" s="47" t="s">
        <v>22</v>
      </c>
      <c r="F3" s="47" t="s">
        <v>23</v>
      </c>
      <c r="G3" s="47" t="s">
        <v>24</v>
      </c>
      <c r="H3" s="47" t="s">
        <v>25</v>
      </c>
      <c r="I3" s="47" t="s">
        <v>26</v>
      </c>
      <c r="J3" s="47" t="s">
        <v>27</v>
      </c>
      <c r="K3" s="47" t="s">
        <v>28</v>
      </c>
      <c r="L3" s="47" t="s">
        <v>29</v>
      </c>
      <c r="M3" s="48" t="s">
        <v>30</v>
      </c>
    </row>
    <row r="4" spans="1:13" ht="15" customHeight="1" x14ac:dyDescent="0.2">
      <c r="A4" s="2" t="s">
        <v>34</v>
      </c>
      <c r="B4" s="72">
        <f>Aug!B35</f>
        <v>8.870967741935484</v>
      </c>
      <c r="C4" s="73">
        <f>Sep!B34</f>
        <v>14.533333333333333</v>
      </c>
      <c r="D4" s="73">
        <f>Oct!B35</f>
        <v>15.693548387096774</v>
      </c>
      <c r="E4" s="73">
        <f>Nov!B34</f>
        <v>18.100000000000001</v>
      </c>
      <c r="F4" s="73">
        <f>Dec!B35</f>
        <v>17.903225806451612</v>
      </c>
      <c r="G4" s="73">
        <f>Jan!B35</f>
        <v>19.516129032258064</v>
      </c>
      <c r="H4" s="73">
        <f>Feb!B33</f>
        <v>19.214285714285715</v>
      </c>
      <c r="I4" s="73">
        <f>Mar!B35</f>
        <v>17.483870967741936</v>
      </c>
      <c r="J4" s="73">
        <f>Apr!B34</f>
        <v>12.5</v>
      </c>
      <c r="K4" s="73">
        <f>May!B35</f>
        <v>9.6451612903225801</v>
      </c>
      <c r="L4" s="73">
        <f>Jun!B34</f>
        <v>7.1</v>
      </c>
      <c r="M4" s="74">
        <f>Jul!B35</f>
        <v>6.17741935483871</v>
      </c>
    </row>
    <row r="5" spans="1:13" ht="15" customHeight="1" x14ac:dyDescent="0.2">
      <c r="A5" s="3" t="s">
        <v>35</v>
      </c>
      <c r="B5" s="75">
        <f>Aug!C35</f>
        <v>25.903225806451612</v>
      </c>
      <c r="C5" s="76">
        <f>Sep!C34</f>
        <v>31.65</v>
      </c>
      <c r="D5" s="76">
        <f>Oct!C35</f>
        <v>31.983870967741936</v>
      </c>
      <c r="E5" s="76">
        <f>Nov!C34</f>
        <v>34.416666666666664</v>
      </c>
      <c r="F5" s="76">
        <f>Dec!C35</f>
        <v>30.693548387096776</v>
      </c>
      <c r="G5" s="76">
        <f>Jan!C35</f>
        <v>33.612903225806448</v>
      </c>
      <c r="H5" s="76">
        <f>Feb!C33</f>
        <v>32.285714285714285</v>
      </c>
      <c r="I5" s="76">
        <f>Mar!C35</f>
        <v>28.548387096774192</v>
      </c>
      <c r="J5" s="76">
        <f>Apr!C34</f>
        <v>26.933333333333334</v>
      </c>
      <c r="K5" s="76">
        <f>May!C35</f>
        <v>26.677419354838708</v>
      </c>
      <c r="L5" s="76">
        <f>Jun!C34</f>
        <v>23.6</v>
      </c>
      <c r="M5" s="77">
        <f>Jul!C35</f>
        <v>22.758064516129032</v>
      </c>
    </row>
    <row r="6" spans="1:13" ht="15" customHeight="1" x14ac:dyDescent="0.2">
      <c r="A6" s="3" t="s">
        <v>36</v>
      </c>
      <c r="B6" s="68">
        <f>Aug!B36</f>
        <v>4</v>
      </c>
      <c r="C6" s="67">
        <f>Sep!B35</f>
        <v>6</v>
      </c>
      <c r="D6" s="67">
        <f>Oct!B36</f>
        <v>8</v>
      </c>
      <c r="E6" s="67">
        <f>Nov!B35</f>
        <v>13</v>
      </c>
      <c r="F6" s="67">
        <f>Dec!B36</f>
        <v>12</v>
      </c>
      <c r="G6" s="67">
        <f>Jan!B36</f>
        <v>16</v>
      </c>
      <c r="H6" s="67">
        <f>Feb!B34</f>
        <v>16</v>
      </c>
      <c r="I6" s="67">
        <f>Mar!B36</f>
        <v>15</v>
      </c>
      <c r="J6" s="67">
        <f>Apr!B35</f>
        <v>8</v>
      </c>
      <c r="K6" s="67">
        <f>May!B36</f>
        <v>8</v>
      </c>
      <c r="L6" s="67">
        <f>Jun!B35</f>
        <v>2</v>
      </c>
      <c r="M6" s="69">
        <f>Jul!B36</f>
        <v>1</v>
      </c>
    </row>
    <row r="7" spans="1:13" ht="15" customHeight="1" thickBot="1" x14ac:dyDescent="0.25">
      <c r="A7" s="4" t="s">
        <v>37</v>
      </c>
      <c r="B7" s="53">
        <f>Aug!C36</f>
        <v>31</v>
      </c>
      <c r="C7" s="54">
        <f>Sep!C35</f>
        <v>37</v>
      </c>
      <c r="D7" s="54">
        <f>Oct!C36</f>
        <v>38</v>
      </c>
      <c r="E7" s="54">
        <f>Nov!C35</f>
        <v>39</v>
      </c>
      <c r="F7" s="54">
        <f>Dec!C36</f>
        <v>36.5</v>
      </c>
      <c r="G7" s="54">
        <f>Jan!C36</f>
        <v>37</v>
      </c>
      <c r="H7" s="54">
        <f>Feb!C34</f>
        <v>36</v>
      </c>
      <c r="I7" s="54">
        <f>Mar!C36</f>
        <v>37</v>
      </c>
      <c r="J7" s="54">
        <f>Apr!C35</f>
        <v>31</v>
      </c>
      <c r="K7" s="54">
        <f>May!C36</f>
        <v>30</v>
      </c>
      <c r="L7" s="54">
        <f>Jun!C35</f>
        <v>28</v>
      </c>
      <c r="M7" s="55">
        <f>Jul!C36</f>
        <v>27</v>
      </c>
    </row>
    <row r="8" spans="1:13" ht="15" customHeight="1" x14ac:dyDescent="0.2">
      <c r="A8" s="50" t="s">
        <v>5</v>
      </c>
      <c r="B8" s="56">
        <f>Aug!D35</f>
        <v>0</v>
      </c>
      <c r="C8" s="57">
        <f>Sep!D34</f>
        <v>1</v>
      </c>
      <c r="D8" s="57">
        <f>Oct!D35</f>
        <v>64</v>
      </c>
      <c r="E8" s="57">
        <f>Nov!D34</f>
        <v>60</v>
      </c>
      <c r="F8" s="57">
        <f>Dec!D35</f>
        <v>133.5</v>
      </c>
      <c r="G8" s="57">
        <f>Jan!D35</f>
        <v>29</v>
      </c>
      <c r="H8" s="57">
        <f>Feb!D33</f>
        <v>98</v>
      </c>
      <c r="I8" s="57">
        <f>Mar!D35</f>
        <v>327</v>
      </c>
      <c r="J8" s="57">
        <f>Apr!D34</f>
        <v>9</v>
      </c>
      <c r="K8" s="57">
        <f>May!D35</f>
        <v>0</v>
      </c>
      <c r="L8" s="57">
        <f>Jun!D34</f>
        <v>0</v>
      </c>
      <c r="M8" s="58">
        <f>Jul!D35</f>
        <v>0</v>
      </c>
    </row>
    <row r="9" spans="1:13" ht="15" customHeight="1" x14ac:dyDescent="0.2">
      <c r="A9" s="3" t="s">
        <v>31</v>
      </c>
      <c r="B9" s="59">
        <f>Aug!E35</f>
        <v>0</v>
      </c>
      <c r="C9" s="60">
        <f>Sep!E34</f>
        <v>0</v>
      </c>
      <c r="D9" s="60">
        <f>Oct!E35</f>
        <v>0</v>
      </c>
      <c r="E9" s="60">
        <f>Nov!E34</f>
        <v>0</v>
      </c>
      <c r="F9" s="60">
        <f>Dec!E35</f>
        <v>0</v>
      </c>
      <c r="G9" s="60">
        <f>Jan!E35</f>
        <v>0</v>
      </c>
      <c r="H9" s="60">
        <f>Feb!E33</f>
        <v>0</v>
      </c>
      <c r="I9" s="60">
        <f>Mar!E35</f>
        <v>0</v>
      </c>
      <c r="J9" s="60">
        <f>Apr!E34</f>
        <v>0</v>
      </c>
      <c r="K9" s="60">
        <f>May!E35</f>
        <v>0</v>
      </c>
      <c r="L9" s="60">
        <f>Jun!E34</f>
        <v>0</v>
      </c>
      <c r="M9" s="61">
        <f>Jul!E35</f>
        <v>0</v>
      </c>
    </row>
    <row r="10" spans="1:13" ht="15" customHeight="1" x14ac:dyDescent="0.2">
      <c r="A10" s="3" t="s">
        <v>32</v>
      </c>
      <c r="B10" s="59">
        <f>Aug!F35</f>
        <v>0</v>
      </c>
      <c r="C10" s="60">
        <f>Sep!F34</f>
        <v>5</v>
      </c>
      <c r="D10" s="60">
        <f>Oct!F35</f>
        <v>77</v>
      </c>
      <c r="E10" s="60">
        <f>Nov!F34</f>
        <v>62</v>
      </c>
      <c r="F10" s="60">
        <f>Dec!F35</f>
        <v>111</v>
      </c>
      <c r="G10" s="60">
        <f>Jan!F35</f>
        <v>37.5</v>
      </c>
      <c r="H10" s="60">
        <f>Feb!F33</f>
        <v>109</v>
      </c>
      <c r="I10" s="60">
        <f>Mar!F35</f>
        <v>224</v>
      </c>
      <c r="J10" s="60">
        <f>Apr!F34</f>
        <v>0</v>
      </c>
      <c r="K10" s="60">
        <f>May!F35</f>
        <v>0</v>
      </c>
      <c r="L10" s="60">
        <f>Jun!F34</f>
        <v>0</v>
      </c>
      <c r="M10" s="61">
        <f>Jul!F35</f>
        <v>0</v>
      </c>
    </row>
    <row r="11" spans="1:13" ht="15" customHeight="1" thickBot="1" x14ac:dyDescent="0.25">
      <c r="A11" s="62" t="s">
        <v>17</v>
      </c>
      <c r="B11" s="63">
        <f>Aug!G35</f>
        <v>0</v>
      </c>
      <c r="C11" s="64">
        <f>Sep!G34</f>
        <v>0</v>
      </c>
      <c r="D11" s="64">
        <f>Oct!G35</f>
        <v>39</v>
      </c>
      <c r="E11" s="64">
        <f>Nov!G34</f>
        <v>26</v>
      </c>
      <c r="F11" s="64">
        <f>Dec!G35</f>
        <v>102</v>
      </c>
      <c r="G11" s="64">
        <f>Jan!G35</f>
        <v>24</v>
      </c>
      <c r="H11" s="64">
        <f>Feb!G33</f>
        <v>22</v>
      </c>
      <c r="I11" s="64">
        <f>Mar!G35</f>
        <v>132.5</v>
      </c>
      <c r="J11" s="64">
        <f>Apr!G34</f>
        <v>0</v>
      </c>
      <c r="K11" s="64">
        <f>May!G35</f>
        <v>0</v>
      </c>
      <c r="L11" s="64">
        <f>Jun!G34</f>
        <v>0</v>
      </c>
      <c r="M11" s="65">
        <f>Jul!G35</f>
        <v>0</v>
      </c>
    </row>
    <row r="12" spans="1:13" ht="15" customHeight="1" thickBot="1" x14ac:dyDescent="0.25">
      <c r="A12" s="78" t="s">
        <v>33</v>
      </c>
      <c r="B12" s="79">
        <f>SUM(B8:B11)/4</f>
        <v>0</v>
      </c>
      <c r="C12" s="80">
        <f t="shared" ref="C12:I12" si="0">SUM(C8:C11)/4</f>
        <v>1.5</v>
      </c>
      <c r="D12" s="80">
        <f t="shared" si="0"/>
        <v>45</v>
      </c>
      <c r="E12" s="80">
        <f t="shared" si="0"/>
        <v>37</v>
      </c>
      <c r="F12" s="80">
        <f t="shared" si="0"/>
        <v>86.625</v>
      </c>
      <c r="G12" s="80">
        <f t="shared" si="0"/>
        <v>22.625</v>
      </c>
      <c r="H12" s="80">
        <f t="shared" si="0"/>
        <v>57.25</v>
      </c>
      <c r="I12" s="80">
        <f t="shared" si="0"/>
        <v>170.875</v>
      </c>
      <c r="J12" s="80">
        <f>SUM(J8:J11)</f>
        <v>9</v>
      </c>
      <c r="K12" s="80">
        <f>SUM(K8:K11)</f>
        <v>0</v>
      </c>
      <c r="L12" s="80">
        <f>SUM(L8:L11)</f>
        <v>0</v>
      </c>
      <c r="M12" s="81">
        <f>SUM(M8:M11)</f>
        <v>0</v>
      </c>
    </row>
    <row r="13" spans="1:13" ht="15" customHeight="1" thickBot="1" x14ac:dyDescent="0.25">
      <c r="A13" s="66" t="s">
        <v>38</v>
      </c>
      <c r="B13" s="82">
        <f>B12</f>
        <v>0</v>
      </c>
      <c r="C13" s="70">
        <f>B13+C12</f>
        <v>1.5</v>
      </c>
      <c r="D13" s="70">
        <f t="shared" ref="D13:M13" si="1">C13+D12</f>
        <v>46.5</v>
      </c>
      <c r="E13" s="70">
        <f t="shared" si="1"/>
        <v>83.5</v>
      </c>
      <c r="F13" s="70">
        <f t="shared" si="1"/>
        <v>170.125</v>
      </c>
      <c r="G13" s="70">
        <f t="shared" si="1"/>
        <v>192.75</v>
      </c>
      <c r="H13" s="70">
        <f t="shared" si="1"/>
        <v>250</v>
      </c>
      <c r="I13" s="70">
        <f t="shared" si="1"/>
        <v>420.875</v>
      </c>
      <c r="J13" s="70">
        <f t="shared" si="1"/>
        <v>429.875</v>
      </c>
      <c r="K13" s="70">
        <f t="shared" si="1"/>
        <v>429.875</v>
      </c>
      <c r="L13" s="70">
        <f t="shared" si="1"/>
        <v>429.875</v>
      </c>
      <c r="M13" s="71">
        <f t="shared" si="1"/>
        <v>429.875</v>
      </c>
    </row>
  </sheetData>
  <mergeCells count="1">
    <mergeCell ref="A1:M1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M6"/>
  <sheetViews>
    <sheetView topLeftCell="A22" workbookViewId="0">
      <selection activeCell="I10" sqref="I10"/>
    </sheetView>
  </sheetViews>
  <sheetFormatPr defaultRowHeight="12.75" x14ac:dyDescent="0.2"/>
  <cols>
    <col min="1" max="1" width="16.28515625" bestFit="1" customWidth="1"/>
    <col min="2" max="13" width="6.28515625" customWidth="1"/>
  </cols>
  <sheetData>
    <row r="1" spans="1:13" ht="13.5" thickBot="1" x14ac:dyDescent="0.25"/>
    <row r="2" spans="1:13" ht="15" customHeight="1" thickBot="1" x14ac:dyDescent="0.25">
      <c r="A2" s="46"/>
      <c r="B2" s="49" t="s">
        <v>19</v>
      </c>
      <c r="C2" s="47" t="s">
        <v>20</v>
      </c>
      <c r="D2" s="47" t="s">
        <v>21</v>
      </c>
      <c r="E2" s="47" t="s">
        <v>22</v>
      </c>
      <c r="F2" s="47" t="s">
        <v>23</v>
      </c>
      <c r="G2" s="47" t="s">
        <v>24</v>
      </c>
      <c r="H2" s="47" t="s">
        <v>25</v>
      </c>
      <c r="I2" s="47" t="s">
        <v>26</v>
      </c>
      <c r="J2" s="47" t="s">
        <v>27</v>
      </c>
      <c r="K2" s="47" t="s">
        <v>28</v>
      </c>
      <c r="L2" s="47" t="s">
        <v>29</v>
      </c>
      <c r="M2" s="48" t="s">
        <v>30</v>
      </c>
    </row>
    <row r="3" spans="1:13" ht="15" customHeight="1" x14ac:dyDescent="0.2">
      <c r="A3" s="2" t="s">
        <v>34</v>
      </c>
      <c r="B3" s="72">
        <f>Aug!B35</f>
        <v>8.870967741935484</v>
      </c>
      <c r="C3" s="73">
        <f>Sep!B34</f>
        <v>14.533333333333333</v>
      </c>
      <c r="D3" s="73">
        <f>Oct!B35</f>
        <v>15.693548387096774</v>
      </c>
      <c r="E3" s="73">
        <f>Nov!B34</f>
        <v>18.100000000000001</v>
      </c>
      <c r="F3" s="73">
        <f>Dec!B35</f>
        <v>17.903225806451612</v>
      </c>
      <c r="G3" s="73">
        <f>Jan!B35</f>
        <v>19.516129032258064</v>
      </c>
      <c r="H3" s="73">
        <f>Feb!B33</f>
        <v>19.214285714285715</v>
      </c>
      <c r="I3" s="73">
        <f>Mar!B35</f>
        <v>17.483870967741936</v>
      </c>
      <c r="J3" s="73">
        <f>Apr!B34</f>
        <v>12.5</v>
      </c>
      <c r="K3" s="73">
        <f>May!B35</f>
        <v>9.6451612903225801</v>
      </c>
      <c r="L3" s="73">
        <f>Jun!B34</f>
        <v>7.1</v>
      </c>
      <c r="M3" s="74">
        <f>Jul!B35</f>
        <v>6.17741935483871</v>
      </c>
    </row>
    <row r="4" spans="1:13" ht="15" customHeight="1" x14ac:dyDescent="0.2">
      <c r="A4" s="3" t="s">
        <v>35</v>
      </c>
      <c r="B4" s="75">
        <f>Aug!C35</f>
        <v>25.903225806451612</v>
      </c>
      <c r="C4" s="76">
        <f>Sep!C34</f>
        <v>31.65</v>
      </c>
      <c r="D4" s="76">
        <f>Oct!C35</f>
        <v>31.983870967741936</v>
      </c>
      <c r="E4" s="76">
        <f>Nov!C34</f>
        <v>34.416666666666664</v>
      </c>
      <c r="F4" s="76">
        <f>Dec!C35</f>
        <v>30.693548387096776</v>
      </c>
      <c r="G4" s="76">
        <f>Jan!C35</f>
        <v>33.612903225806448</v>
      </c>
      <c r="H4" s="76">
        <f>Feb!C33</f>
        <v>32.285714285714285</v>
      </c>
      <c r="I4" s="76">
        <f>Mar!C35</f>
        <v>28.548387096774192</v>
      </c>
      <c r="J4" s="76">
        <f>Apr!C34</f>
        <v>26.933333333333334</v>
      </c>
      <c r="K4" s="76">
        <f>May!C35</f>
        <v>26.677419354838708</v>
      </c>
      <c r="L4" s="76">
        <f>Jun!C34</f>
        <v>23.6</v>
      </c>
      <c r="M4" s="77">
        <f>Jul!C35</f>
        <v>22.758064516129032</v>
      </c>
    </row>
    <row r="5" spans="1:13" ht="15" customHeight="1" x14ac:dyDescent="0.2">
      <c r="A5" s="3" t="s">
        <v>36</v>
      </c>
      <c r="B5" s="68">
        <f>Aug!B36</f>
        <v>4</v>
      </c>
      <c r="C5" s="67">
        <f>Sep!B35</f>
        <v>6</v>
      </c>
      <c r="D5" s="67">
        <f>Oct!B36</f>
        <v>8</v>
      </c>
      <c r="E5" s="67">
        <f>Nov!B35</f>
        <v>13</v>
      </c>
      <c r="F5" s="67">
        <f>Dec!B36</f>
        <v>12</v>
      </c>
      <c r="G5" s="67">
        <f>Jan!B36</f>
        <v>16</v>
      </c>
      <c r="H5" s="67">
        <f>Feb!B34</f>
        <v>16</v>
      </c>
      <c r="I5" s="67">
        <f>Mar!B36</f>
        <v>15</v>
      </c>
      <c r="J5" s="67">
        <f>Apr!B35</f>
        <v>8</v>
      </c>
      <c r="K5" s="67">
        <f>May!B36</f>
        <v>8</v>
      </c>
      <c r="L5" s="67">
        <f>Jun!B35</f>
        <v>2</v>
      </c>
      <c r="M5" s="69">
        <f>Jul!B36</f>
        <v>1</v>
      </c>
    </row>
    <row r="6" spans="1:13" ht="15" customHeight="1" thickBot="1" x14ac:dyDescent="0.25">
      <c r="A6" s="4" t="s">
        <v>37</v>
      </c>
      <c r="B6" s="53">
        <f>Aug!C36</f>
        <v>31</v>
      </c>
      <c r="C6" s="54">
        <f>Sep!C35</f>
        <v>37</v>
      </c>
      <c r="D6" s="54">
        <f>Oct!C36</f>
        <v>38</v>
      </c>
      <c r="E6" s="54">
        <f>Nov!C35</f>
        <v>39</v>
      </c>
      <c r="F6" s="54">
        <f>Dec!C36</f>
        <v>36.5</v>
      </c>
      <c r="G6" s="54">
        <f>Jan!C36</f>
        <v>37</v>
      </c>
      <c r="H6" s="54">
        <f>Feb!C34</f>
        <v>36</v>
      </c>
      <c r="I6" s="54">
        <f>Mar!C36</f>
        <v>37</v>
      </c>
      <c r="J6" s="54">
        <f>Apr!C35</f>
        <v>31</v>
      </c>
      <c r="K6" s="54">
        <f>May!C36</f>
        <v>30</v>
      </c>
      <c r="L6" s="54">
        <f>Jun!C35</f>
        <v>28</v>
      </c>
      <c r="M6" s="55">
        <f>Jul!C36</f>
        <v>27</v>
      </c>
    </row>
  </sheetData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39"/>
  <sheetViews>
    <sheetView topLeftCell="A16" workbookViewId="0">
      <selection activeCell="B33" sqref="B33:C33"/>
    </sheetView>
  </sheetViews>
  <sheetFormatPr defaultRowHeight="12.75" x14ac:dyDescent="0.2"/>
  <cols>
    <col min="1" max="9" width="9.7109375" style="147" customWidth="1"/>
    <col min="10" max="16384" width="9.140625" style="147"/>
  </cols>
  <sheetData>
    <row r="1" spans="1:9" x14ac:dyDescent="0.2">
      <c r="A1" s="271" t="s">
        <v>0</v>
      </c>
      <c r="B1" s="254" t="s">
        <v>1</v>
      </c>
      <c r="C1" s="255"/>
      <c r="D1" s="254" t="s">
        <v>4</v>
      </c>
      <c r="E1" s="256"/>
      <c r="F1" s="256"/>
      <c r="G1" s="256"/>
      <c r="H1" s="256"/>
      <c r="I1" s="255"/>
    </row>
    <row r="2" spans="1:9" ht="13.5" thickBot="1" x14ac:dyDescent="0.25">
      <c r="A2" s="272"/>
      <c r="B2" s="148" t="s">
        <v>2</v>
      </c>
      <c r="C2" s="149" t="s">
        <v>3</v>
      </c>
      <c r="D2" s="148" t="s">
        <v>5</v>
      </c>
      <c r="E2" s="150" t="s">
        <v>6</v>
      </c>
      <c r="F2" s="150" t="s">
        <v>7</v>
      </c>
      <c r="G2" s="150" t="s">
        <v>8</v>
      </c>
      <c r="H2" s="150" t="s">
        <v>9</v>
      </c>
      <c r="I2" s="149" t="s">
        <v>10</v>
      </c>
    </row>
    <row r="3" spans="1:9" x14ac:dyDescent="0.2">
      <c r="A3" s="151">
        <v>1</v>
      </c>
      <c r="B3" s="152">
        <v>6</v>
      </c>
      <c r="C3" s="153">
        <v>26</v>
      </c>
      <c r="D3" s="154"/>
      <c r="E3" s="155"/>
      <c r="F3" s="155"/>
      <c r="G3" s="155"/>
      <c r="H3" s="155"/>
      <c r="I3" s="156"/>
    </row>
    <row r="4" spans="1:9" x14ac:dyDescent="0.2">
      <c r="A4" s="157">
        <f t="shared" ref="A4:A32" si="0">A3+1</f>
        <v>2</v>
      </c>
      <c r="B4" s="158">
        <v>9</v>
      </c>
      <c r="C4" s="159">
        <v>27</v>
      </c>
      <c r="D4" s="154"/>
      <c r="E4" s="160"/>
      <c r="F4" s="160"/>
      <c r="G4" s="160"/>
      <c r="H4" s="160"/>
      <c r="I4" s="161"/>
    </row>
    <row r="5" spans="1:9" x14ac:dyDescent="0.2">
      <c r="A5" s="157">
        <f t="shared" si="0"/>
        <v>3</v>
      </c>
      <c r="B5" s="158">
        <v>11</v>
      </c>
      <c r="C5" s="159">
        <v>28</v>
      </c>
      <c r="D5" s="154"/>
      <c r="E5" s="160"/>
      <c r="F5" s="160"/>
      <c r="G5" s="160"/>
      <c r="H5" s="160"/>
      <c r="I5" s="161"/>
    </row>
    <row r="6" spans="1:9" x14ac:dyDescent="0.2">
      <c r="A6" s="157">
        <f t="shared" si="0"/>
        <v>4</v>
      </c>
      <c r="B6" s="158">
        <v>13</v>
      </c>
      <c r="C6" s="159">
        <v>31</v>
      </c>
      <c r="D6" s="154"/>
      <c r="E6" s="160"/>
      <c r="F6" s="160"/>
      <c r="G6" s="160"/>
      <c r="H6" s="160"/>
      <c r="I6" s="161"/>
    </row>
    <row r="7" spans="1:9" x14ac:dyDescent="0.2">
      <c r="A7" s="157">
        <f t="shared" si="0"/>
        <v>5</v>
      </c>
      <c r="B7" s="158">
        <v>12</v>
      </c>
      <c r="C7" s="159">
        <v>28</v>
      </c>
      <c r="D7" s="154"/>
      <c r="E7" s="160"/>
      <c r="F7" s="160"/>
      <c r="G7" s="160"/>
      <c r="H7" s="160"/>
      <c r="I7" s="161"/>
    </row>
    <row r="8" spans="1:9" x14ac:dyDescent="0.2">
      <c r="A8" s="157">
        <f t="shared" si="0"/>
        <v>6</v>
      </c>
      <c r="B8" s="158">
        <v>11</v>
      </c>
      <c r="C8" s="159">
        <v>29</v>
      </c>
      <c r="D8" s="154"/>
      <c r="E8" s="160"/>
      <c r="F8" s="160"/>
      <c r="G8" s="160"/>
      <c r="H8" s="160"/>
      <c r="I8" s="161"/>
    </row>
    <row r="9" spans="1:9" x14ac:dyDescent="0.2">
      <c r="A9" s="157">
        <f t="shared" si="0"/>
        <v>7</v>
      </c>
      <c r="B9" s="158">
        <v>14</v>
      </c>
      <c r="C9" s="159">
        <v>31</v>
      </c>
      <c r="D9" s="154"/>
      <c r="E9" s="160"/>
      <c r="F9" s="160"/>
      <c r="G9" s="160"/>
      <c r="H9" s="160"/>
      <c r="I9" s="161"/>
    </row>
    <row r="10" spans="1:9" x14ac:dyDescent="0.2">
      <c r="A10" s="157">
        <f t="shared" si="0"/>
        <v>8</v>
      </c>
      <c r="B10" s="158">
        <v>15</v>
      </c>
      <c r="C10" s="159">
        <v>32</v>
      </c>
      <c r="D10" s="154"/>
      <c r="E10" s="160"/>
      <c r="F10" s="160"/>
      <c r="G10" s="160"/>
      <c r="H10" s="160"/>
      <c r="I10" s="161"/>
    </row>
    <row r="11" spans="1:9" x14ac:dyDescent="0.2">
      <c r="A11" s="157">
        <f t="shared" si="0"/>
        <v>9</v>
      </c>
      <c r="B11" s="158">
        <v>16</v>
      </c>
      <c r="C11" s="159">
        <v>34</v>
      </c>
      <c r="D11" s="154"/>
      <c r="E11" s="160"/>
      <c r="F11" s="160"/>
      <c r="G11" s="160"/>
      <c r="H11" s="160"/>
      <c r="I11" s="161"/>
    </row>
    <row r="12" spans="1:9" x14ac:dyDescent="0.2">
      <c r="A12" s="157">
        <f t="shared" si="0"/>
        <v>10</v>
      </c>
      <c r="B12" s="158">
        <v>19</v>
      </c>
      <c r="C12" s="159">
        <v>34</v>
      </c>
      <c r="D12" s="154"/>
      <c r="E12" s="160"/>
      <c r="F12" s="160"/>
      <c r="G12" s="160"/>
      <c r="H12" s="160"/>
      <c r="I12" s="161"/>
    </row>
    <row r="13" spans="1:9" x14ac:dyDescent="0.2">
      <c r="A13" s="157">
        <f t="shared" si="0"/>
        <v>11</v>
      </c>
      <c r="B13" s="158">
        <v>16</v>
      </c>
      <c r="C13" s="159">
        <v>34</v>
      </c>
      <c r="D13" s="154"/>
      <c r="E13" s="160"/>
      <c r="F13" s="160"/>
      <c r="G13" s="160"/>
      <c r="H13" s="160"/>
      <c r="I13" s="161"/>
    </row>
    <row r="14" spans="1:9" x14ac:dyDescent="0.2">
      <c r="A14" s="157">
        <f t="shared" si="0"/>
        <v>12</v>
      </c>
      <c r="B14" s="158">
        <v>16</v>
      </c>
      <c r="C14" s="159">
        <v>31</v>
      </c>
      <c r="D14" s="154"/>
      <c r="E14" s="160"/>
      <c r="F14" s="160"/>
      <c r="G14" s="160"/>
      <c r="H14" s="160"/>
      <c r="I14" s="161"/>
    </row>
    <row r="15" spans="1:9" x14ac:dyDescent="0.2">
      <c r="A15" s="157">
        <f t="shared" si="0"/>
        <v>13</v>
      </c>
      <c r="B15" s="158">
        <v>15</v>
      </c>
      <c r="C15" s="159">
        <v>35</v>
      </c>
      <c r="D15" s="154">
        <v>1</v>
      </c>
      <c r="E15" s="160"/>
      <c r="F15" s="160">
        <v>5</v>
      </c>
      <c r="G15" s="160"/>
      <c r="H15" s="160"/>
      <c r="I15" s="161"/>
    </row>
    <row r="16" spans="1:9" x14ac:dyDescent="0.2">
      <c r="A16" s="157">
        <f t="shared" si="0"/>
        <v>14</v>
      </c>
      <c r="B16" s="158">
        <v>14</v>
      </c>
      <c r="C16" s="159">
        <v>34</v>
      </c>
      <c r="D16" s="154"/>
      <c r="E16" s="160"/>
      <c r="F16" s="160"/>
      <c r="G16" s="160"/>
      <c r="H16" s="160"/>
      <c r="I16" s="161"/>
    </row>
    <row r="17" spans="1:9" x14ac:dyDescent="0.2">
      <c r="A17" s="157">
        <f t="shared" si="0"/>
        <v>15</v>
      </c>
      <c r="B17" s="158">
        <v>14</v>
      </c>
      <c r="C17" s="159">
        <v>36</v>
      </c>
      <c r="D17" s="154"/>
      <c r="E17" s="160"/>
      <c r="F17" s="160"/>
      <c r="G17" s="160"/>
      <c r="H17" s="160"/>
      <c r="I17" s="161"/>
    </row>
    <row r="18" spans="1:9" x14ac:dyDescent="0.2">
      <c r="A18" s="157">
        <f t="shared" si="0"/>
        <v>16</v>
      </c>
      <c r="B18" s="158">
        <v>18</v>
      </c>
      <c r="C18" s="159">
        <v>37</v>
      </c>
      <c r="D18" s="154"/>
      <c r="E18" s="160"/>
      <c r="F18" s="160"/>
      <c r="G18" s="160"/>
      <c r="H18" s="160"/>
      <c r="I18" s="161"/>
    </row>
    <row r="19" spans="1:9" x14ac:dyDescent="0.2">
      <c r="A19" s="157">
        <f t="shared" si="0"/>
        <v>17</v>
      </c>
      <c r="B19" s="158">
        <v>17</v>
      </c>
      <c r="C19" s="159">
        <v>37</v>
      </c>
      <c r="D19" s="154"/>
      <c r="E19" s="160"/>
      <c r="F19" s="160"/>
      <c r="G19" s="160"/>
      <c r="H19" s="160"/>
      <c r="I19" s="161"/>
    </row>
    <row r="20" spans="1:9" x14ac:dyDescent="0.2">
      <c r="A20" s="157">
        <f t="shared" si="0"/>
        <v>18</v>
      </c>
      <c r="B20" s="158">
        <v>16</v>
      </c>
      <c r="C20" s="159">
        <v>37</v>
      </c>
      <c r="D20" s="154"/>
      <c r="E20" s="160"/>
      <c r="F20" s="160"/>
      <c r="G20" s="160"/>
      <c r="H20" s="160"/>
      <c r="I20" s="161"/>
    </row>
    <row r="21" spans="1:9" x14ac:dyDescent="0.2">
      <c r="A21" s="157">
        <f t="shared" si="0"/>
        <v>19</v>
      </c>
      <c r="B21" s="158">
        <v>16</v>
      </c>
      <c r="C21" s="159">
        <v>35.5</v>
      </c>
      <c r="D21" s="154"/>
      <c r="E21" s="160"/>
      <c r="F21" s="160"/>
      <c r="G21" s="160"/>
      <c r="H21" s="160"/>
      <c r="I21" s="161"/>
    </row>
    <row r="22" spans="1:9" x14ac:dyDescent="0.2">
      <c r="A22" s="157">
        <f t="shared" si="0"/>
        <v>20</v>
      </c>
      <c r="B22" s="158">
        <v>16</v>
      </c>
      <c r="C22" s="159">
        <v>34</v>
      </c>
      <c r="D22" s="154"/>
      <c r="E22" s="160"/>
      <c r="F22" s="160"/>
      <c r="G22" s="160"/>
      <c r="H22" s="160"/>
      <c r="I22" s="161"/>
    </row>
    <row r="23" spans="1:9" x14ac:dyDescent="0.2">
      <c r="A23" s="157">
        <f t="shared" si="0"/>
        <v>21</v>
      </c>
      <c r="B23" s="158">
        <v>13</v>
      </c>
      <c r="C23" s="159">
        <v>30</v>
      </c>
      <c r="D23" s="154"/>
      <c r="E23" s="160"/>
      <c r="F23" s="160"/>
      <c r="G23" s="160"/>
      <c r="H23" s="160"/>
      <c r="I23" s="161"/>
    </row>
    <row r="24" spans="1:9" x14ac:dyDescent="0.2">
      <c r="A24" s="157">
        <f t="shared" si="0"/>
        <v>22</v>
      </c>
      <c r="B24" s="158">
        <v>13</v>
      </c>
      <c r="C24" s="159">
        <v>27</v>
      </c>
      <c r="D24" s="154"/>
      <c r="E24" s="160"/>
      <c r="F24" s="160"/>
      <c r="G24" s="160"/>
      <c r="H24" s="160"/>
      <c r="I24" s="161"/>
    </row>
    <row r="25" spans="1:9" x14ac:dyDescent="0.2">
      <c r="A25" s="157">
        <f t="shared" si="0"/>
        <v>23</v>
      </c>
      <c r="B25" s="158">
        <v>14</v>
      </c>
      <c r="C25" s="159">
        <v>26</v>
      </c>
      <c r="D25" s="154"/>
      <c r="E25" s="160"/>
      <c r="F25" s="160"/>
      <c r="G25" s="160"/>
      <c r="H25" s="160"/>
      <c r="I25" s="161"/>
    </row>
    <row r="26" spans="1:9" x14ac:dyDescent="0.2">
      <c r="A26" s="157">
        <f t="shared" si="0"/>
        <v>24</v>
      </c>
      <c r="B26" s="158">
        <v>16</v>
      </c>
      <c r="C26" s="159">
        <v>31</v>
      </c>
      <c r="D26" s="154"/>
      <c r="E26" s="160"/>
      <c r="F26" s="160"/>
      <c r="G26" s="160"/>
      <c r="H26" s="160"/>
      <c r="I26" s="161"/>
    </row>
    <row r="27" spans="1:9" x14ac:dyDescent="0.2">
      <c r="A27" s="157">
        <f t="shared" si="0"/>
        <v>25</v>
      </c>
      <c r="B27" s="158">
        <v>20</v>
      </c>
      <c r="C27" s="159">
        <v>35</v>
      </c>
      <c r="D27" s="154"/>
      <c r="E27" s="160"/>
      <c r="F27" s="160"/>
      <c r="G27" s="160"/>
      <c r="H27" s="160"/>
      <c r="I27" s="161"/>
    </row>
    <row r="28" spans="1:9" x14ac:dyDescent="0.2">
      <c r="A28" s="157">
        <f t="shared" si="0"/>
        <v>26</v>
      </c>
      <c r="B28" s="158">
        <v>20</v>
      </c>
      <c r="C28" s="159">
        <v>35</v>
      </c>
      <c r="D28" s="154"/>
      <c r="E28" s="160"/>
      <c r="F28" s="160"/>
      <c r="G28" s="160"/>
      <c r="H28" s="160"/>
      <c r="I28" s="161"/>
    </row>
    <row r="29" spans="1:9" x14ac:dyDescent="0.2">
      <c r="A29" s="157">
        <f t="shared" si="0"/>
        <v>27</v>
      </c>
      <c r="B29" s="158">
        <v>19</v>
      </c>
      <c r="C29" s="159">
        <v>34</v>
      </c>
      <c r="D29" s="154"/>
      <c r="E29" s="160"/>
      <c r="F29" s="160"/>
      <c r="G29" s="160"/>
      <c r="H29" s="160"/>
      <c r="I29" s="161"/>
    </row>
    <row r="30" spans="1:9" x14ac:dyDescent="0.2">
      <c r="A30" s="157">
        <f t="shared" si="0"/>
        <v>28</v>
      </c>
      <c r="B30" s="158">
        <v>17</v>
      </c>
      <c r="C30" s="159">
        <v>31</v>
      </c>
      <c r="D30" s="154"/>
      <c r="E30" s="160"/>
      <c r="F30" s="160"/>
      <c r="G30" s="160"/>
      <c r="H30" s="160"/>
      <c r="I30" s="161"/>
    </row>
    <row r="31" spans="1:9" x14ac:dyDescent="0.2">
      <c r="A31" s="157">
        <f t="shared" si="0"/>
        <v>29</v>
      </c>
      <c r="B31" s="158">
        <v>11</v>
      </c>
      <c r="C31" s="159">
        <v>26</v>
      </c>
      <c r="D31" s="154"/>
      <c r="E31" s="160"/>
      <c r="F31" s="160"/>
      <c r="G31" s="160"/>
      <c r="H31" s="160"/>
      <c r="I31" s="161"/>
    </row>
    <row r="32" spans="1:9" ht="13.5" thickBot="1" x14ac:dyDescent="0.25">
      <c r="A32" s="157">
        <f t="shared" si="0"/>
        <v>30</v>
      </c>
      <c r="B32" s="162">
        <v>9</v>
      </c>
      <c r="C32" s="163">
        <v>24</v>
      </c>
      <c r="D32" s="164"/>
      <c r="E32" s="165"/>
      <c r="F32" s="165"/>
      <c r="G32" s="165"/>
      <c r="H32" s="165"/>
      <c r="I32" s="166"/>
    </row>
    <row r="33" spans="1:9" x14ac:dyDescent="0.2">
      <c r="A33" s="261" t="s">
        <v>11</v>
      </c>
      <c r="B33" s="254" t="s">
        <v>12</v>
      </c>
      <c r="C33" s="255"/>
      <c r="D33" s="254" t="s">
        <v>13</v>
      </c>
      <c r="E33" s="256"/>
      <c r="F33" s="256"/>
      <c r="G33" s="256"/>
      <c r="H33" s="256"/>
      <c r="I33" s="255"/>
    </row>
    <row r="34" spans="1:9" ht="13.5" thickBot="1" x14ac:dyDescent="0.25">
      <c r="A34" s="262"/>
      <c r="B34" s="167">
        <f>AVERAGE(B3:B32)</f>
        <v>14.533333333333333</v>
      </c>
      <c r="C34" s="168">
        <f>AVERAGE(C3:C32)</f>
        <v>31.65</v>
      </c>
      <c r="D34" s="165">
        <f t="shared" ref="D34:I34" si="1">SUM(D3:D32)</f>
        <v>1</v>
      </c>
      <c r="E34" s="165">
        <f t="shared" si="1"/>
        <v>0</v>
      </c>
      <c r="F34" s="165">
        <f t="shared" si="1"/>
        <v>5</v>
      </c>
      <c r="G34" s="165">
        <f t="shared" si="1"/>
        <v>0</v>
      </c>
      <c r="H34" s="165">
        <f t="shared" si="1"/>
        <v>0</v>
      </c>
      <c r="I34" s="166">
        <f t="shared" si="1"/>
        <v>0</v>
      </c>
    </row>
    <row r="35" spans="1:9" ht="13.5" thickBot="1" x14ac:dyDescent="0.25">
      <c r="A35" s="145" t="s">
        <v>18</v>
      </c>
      <c r="B35" s="169">
        <f>MIN(B3:B32)</f>
        <v>6</v>
      </c>
      <c r="C35" s="170">
        <f>MAX(C3:C32)</f>
        <v>37</v>
      </c>
      <c r="D35" s="263"/>
      <c r="E35" s="263"/>
      <c r="F35" s="263"/>
      <c r="G35" s="263"/>
      <c r="H35" s="263"/>
      <c r="I35" s="264"/>
    </row>
    <row r="36" spans="1:9" ht="13.5" thickBot="1" x14ac:dyDescent="0.25">
      <c r="A36" s="171" t="s">
        <v>15</v>
      </c>
      <c r="B36" s="172">
        <f>(B34+Aug!B35)/2</f>
        <v>11.702150537634409</v>
      </c>
      <c r="C36" s="173">
        <f>(C34+Aug!C35)/2</f>
        <v>28.776612903225804</v>
      </c>
      <c r="D36" s="174">
        <f>D34+Aug!D37</f>
        <v>1</v>
      </c>
      <c r="E36" s="175">
        <f>E34+Aug!E37</f>
        <v>0</v>
      </c>
      <c r="F36" s="175">
        <f>F34+Aug!F37</f>
        <v>5</v>
      </c>
      <c r="G36" s="175">
        <f>G34+Aug!G37</f>
        <v>0</v>
      </c>
      <c r="H36" s="175">
        <f>H34+Aug!H37</f>
        <v>0</v>
      </c>
      <c r="I36" s="176">
        <f>I34+Aug!I37</f>
        <v>0</v>
      </c>
    </row>
    <row r="37" spans="1:9" ht="13.5" thickBot="1" x14ac:dyDescent="0.25">
      <c r="A37" s="265"/>
      <c r="B37" s="266"/>
      <c r="C37" s="267"/>
      <c r="D37" s="252" t="s">
        <v>12</v>
      </c>
      <c r="E37" s="253"/>
      <c r="F37" s="258">
        <f>AVERAGE(D34:I34)</f>
        <v>1</v>
      </c>
      <c r="G37" s="259"/>
      <c r="H37" s="259"/>
      <c r="I37" s="260"/>
    </row>
    <row r="38" spans="1:9" ht="13.5" thickBot="1" x14ac:dyDescent="0.25">
      <c r="A38" s="268"/>
      <c r="B38" s="269"/>
      <c r="C38" s="270"/>
      <c r="D38" s="250" t="s">
        <v>14</v>
      </c>
      <c r="E38" s="251"/>
      <c r="F38" s="146">
        <f>F37+Aug!F39</f>
        <v>1</v>
      </c>
      <c r="G38" s="251" t="s">
        <v>16</v>
      </c>
      <c r="H38" s="251"/>
      <c r="I38" s="257"/>
    </row>
    <row r="39" spans="1:9" x14ac:dyDescent="0.2">
      <c r="B39" s="177">
        <f>Aug!B37</f>
        <v>8.870967741935484</v>
      </c>
      <c r="C39" s="177">
        <f>Aug!C37</f>
        <v>25.903225806451612</v>
      </c>
      <c r="D39" s="249" t="s">
        <v>11</v>
      </c>
      <c r="E39" s="249"/>
    </row>
  </sheetData>
  <mergeCells count="13">
    <mergeCell ref="A33:A34"/>
    <mergeCell ref="D35:I35"/>
    <mergeCell ref="A37:C38"/>
    <mergeCell ref="B1:C1"/>
    <mergeCell ref="D1:I1"/>
    <mergeCell ref="A1:A2"/>
    <mergeCell ref="D39:E39"/>
    <mergeCell ref="D38:E38"/>
    <mergeCell ref="D37:E37"/>
    <mergeCell ref="B33:C33"/>
    <mergeCell ref="D33:I33"/>
    <mergeCell ref="G38:I38"/>
    <mergeCell ref="F37:I37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40"/>
  <sheetViews>
    <sheetView topLeftCell="A22" workbookViewId="0">
      <selection activeCell="G31" sqref="G31"/>
    </sheetView>
  </sheetViews>
  <sheetFormatPr defaultRowHeight="12.75" x14ac:dyDescent="0.2"/>
  <cols>
    <col min="1" max="9" width="9.7109375" customWidth="1"/>
  </cols>
  <sheetData>
    <row r="1" spans="1:9" x14ac:dyDescent="0.2">
      <c r="A1" s="286" t="s">
        <v>0</v>
      </c>
      <c r="B1" s="283" t="s">
        <v>1</v>
      </c>
      <c r="C1" s="284"/>
      <c r="D1" s="283" t="s">
        <v>4</v>
      </c>
      <c r="E1" s="285"/>
      <c r="F1" s="285"/>
      <c r="G1" s="285"/>
      <c r="H1" s="285"/>
      <c r="I1" s="284"/>
    </row>
    <row r="2" spans="1:9" ht="13.5" thickBot="1" x14ac:dyDescent="0.25">
      <c r="A2" s="287"/>
      <c r="B2" s="5" t="s">
        <v>2</v>
      </c>
      <c r="C2" s="6" t="s">
        <v>3</v>
      </c>
      <c r="D2" s="5" t="s">
        <v>5</v>
      </c>
      <c r="E2" s="7" t="s">
        <v>6</v>
      </c>
      <c r="F2" s="7" t="s">
        <v>7</v>
      </c>
      <c r="G2" s="7" t="s">
        <v>8</v>
      </c>
      <c r="H2" s="7" t="s">
        <v>40</v>
      </c>
      <c r="I2" s="6" t="s">
        <v>41</v>
      </c>
    </row>
    <row r="3" spans="1:9" x14ac:dyDescent="0.2">
      <c r="A3" s="2">
        <v>1</v>
      </c>
      <c r="B3" s="8">
        <v>8</v>
      </c>
      <c r="C3" s="11">
        <v>23</v>
      </c>
      <c r="D3" s="14"/>
      <c r="E3" s="15"/>
      <c r="F3" s="15"/>
      <c r="G3" s="15"/>
      <c r="H3" s="15"/>
      <c r="I3" s="16"/>
    </row>
    <row r="4" spans="1:9" x14ac:dyDescent="0.2">
      <c r="A4" s="3">
        <f t="shared" ref="A4:A33" si="0">A3+1</f>
        <v>2</v>
      </c>
      <c r="B4" s="9">
        <v>10</v>
      </c>
      <c r="C4" s="12">
        <v>32</v>
      </c>
      <c r="D4" s="14"/>
      <c r="E4" s="17"/>
      <c r="F4" s="17"/>
      <c r="G4" s="17"/>
      <c r="H4" s="17"/>
      <c r="I4" s="18"/>
    </row>
    <row r="5" spans="1:9" x14ac:dyDescent="0.2">
      <c r="A5" s="3">
        <f t="shared" si="0"/>
        <v>3</v>
      </c>
      <c r="B5" s="9">
        <v>16</v>
      </c>
      <c r="C5" s="12">
        <v>34</v>
      </c>
      <c r="D5" s="14"/>
      <c r="E5" s="17"/>
      <c r="F5" s="17"/>
      <c r="G5" s="17"/>
      <c r="H5" s="17"/>
      <c r="I5" s="18"/>
    </row>
    <row r="6" spans="1:9" x14ac:dyDescent="0.2">
      <c r="A6" s="3">
        <f t="shared" si="0"/>
        <v>4</v>
      </c>
      <c r="B6" s="9">
        <v>16</v>
      </c>
      <c r="C6" s="12">
        <v>35</v>
      </c>
      <c r="D6" s="14"/>
      <c r="E6" s="17"/>
      <c r="F6" s="17"/>
      <c r="G6" s="17"/>
      <c r="H6" s="17"/>
      <c r="I6" s="18"/>
    </row>
    <row r="7" spans="1:9" x14ac:dyDescent="0.2">
      <c r="A7" s="3">
        <f t="shared" si="0"/>
        <v>5</v>
      </c>
      <c r="B7" s="9">
        <v>16</v>
      </c>
      <c r="C7" s="12">
        <v>35</v>
      </c>
      <c r="D7" s="14"/>
      <c r="E7" s="17"/>
      <c r="F7" s="17"/>
      <c r="G7" s="17"/>
      <c r="H7" s="17"/>
      <c r="I7" s="18"/>
    </row>
    <row r="8" spans="1:9" x14ac:dyDescent="0.2">
      <c r="A8" s="3">
        <f t="shared" si="0"/>
        <v>6</v>
      </c>
      <c r="B8" s="9">
        <v>17</v>
      </c>
      <c r="C8" s="12">
        <v>36</v>
      </c>
      <c r="D8" s="14"/>
      <c r="E8" s="17"/>
      <c r="F8" s="17"/>
      <c r="G8" s="17"/>
      <c r="H8" s="17"/>
      <c r="I8" s="18"/>
    </row>
    <row r="9" spans="1:9" x14ac:dyDescent="0.2">
      <c r="A9" s="3">
        <f t="shared" si="0"/>
        <v>7</v>
      </c>
      <c r="B9" s="9">
        <v>15</v>
      </c>
      <c r="C9" s="12">
        <v>33</v>
      </c>
      <c r="D9" s="14"/>
      <c r="E9" s="17"/>
      <c r="F9" s="17"/>
      <c r="G9" s="17"/>
      <c r="H9" s="17"/>
      <c r="I9" s="18"/>
    </row>
    <row r="10" spans="1:9" x14ac:dyDescent="0.2">
      <c r="A10" s="3">
        <f t="shared" si="0"/>
        <v>8</v>
      </c>
      <c r="B10" s="9">
        <v>16</v>
      </c>
      <c r="C10" s="12">
        <v>34</v>
      </c>
      <c r="D10" s="14"/>
      <c r="E10" s="17"/>
      <c r="F10" s="17"/>
      <c r="G10" s="17"/>
      <c r="H10" s="17"/>
      <c r="I10" s="18"/>
    </row>
    <row r="11" spans="1:9" x14ac:dyDescent="0.2">
      <c r="A11" s="3">
        <f t="shared" si="0"/>
        <v>9</v>
      </c>
      <c r="B11" s="9">
        <v>18</v>
      </c>
      <c r="C11" s="12">
        <v>34</v>
      </c>
      <c r="D11" s="14"/>
      <c r="E11" s="17"/>
      <c r="F11" s="17"/>
      <c r="G11" s="17"/>
      <c r="H11" s="17"/>
      <c r="I11" s="18"/>
    </row>
    <row r="12" spans="1:9" x14ac:dyDescent="0.2">
      <c r="A12" s="3">
        <f t="shared" si="0"/>
        <v>10</v>
      </c>
      <c r="B12" s="9">
        <v>17</v>
      </c>
      <c r="C12" s="12">
        <v>32</v>
      </c>
      <c r="D12" s="14"/>
      <c r="E12" s="17"/>
      <c r="F12" s="17"/>
      <c r="G12" s="17"/>
      <c r="H12" s="17"/>
      <c r="I12" s="18"/>
    </row>
    <row r="13" spans="1:9" x14ac:dyDescent="0.2">
      <c r="A13" s="3">
        <f t="shared" si="0"/>
        <v>11</v>
      </c>
      <c r="B13" s="9">
        <v>18</v>
      </c>
      <c r="C13" s="12">
        <v>34</v>
      </c>
      <c r="D13" s="14"/>
      <c r="E13" s="17"/>
      <c r="F13" s="17"/>
      <c r="G13" s="17"/>
      <c r="H13" s="17"/>
      <c r="I13" s="18"/>
    </row>
    <row r="14" spans="1:9" x14ac:dyDescent="0.2">
      <c r="A14" s="3">
        <f t="shared" si="0"/>
        <v>12</v>
      </c>
      <c r="B14" s="9">
        <v>19</v>
      </c>
      <c r="C14" s="12">
        <v>38</v>
      </c>
      <c r="D14" s="14"/>
      <c r="E14" s="17"/>
      <c r="F14" s="17"/>
      <c r="G14" s="17"/>
      <c r="H14" s="17"/>
      <c r="I14" s="18"/>
    </row>
    <row r="15" spans="1:9" x14ac:dyDescent="0.2">
      <c r="A15" s="3">
        <f t="shared" si="0"/>
        <v>13</v>
      </c>
      <c r="B15" s="9">
        <v>15</v>
      </c>
      <c r="C15" s="12">
        <v>36</v>
      </c>
      <c r="D15" s="14"/>
      <c r="E15" s="17"/>
      <c r="F15" s="17"/>
      <c r="G15" s="17"/>
      <c r="H15" s="17"/>
      <c r="I15" s="18"/>
    </row>
    <row r="16" spans="1:9" x14ac:dyDescent="0.2">
      <c r="A16" s="3">
        <f t="shared" si="0"/>
        <v>14</v>
      </c>
      <c r="B16" s="9">
        <v>14</v>
      </c>
      <c r="C16" s="12">
        <v>30</v>
      </c>
      <c r="D16" s="14"/>
      <c r="E16" s="17"/>
      <c r="F16" s="17"/>
      <c r="G16" s="17"/>
      <c r="H16" s="17"/>
      <c r="I16" s="18"/>
    </row>
    <row r="17" spans="1:9" x14ac:dyDescent="0.2">
      <c r="A17" s="3">
        <f t="shared" si="0"/>
        <v>15</v>
      </c>
      <c r="B17" s="9">
        <v>16</v>
      </c>
      <c r="C17" s="12">
        <v>33</v>
      </c>
      <c r="D17" s="14"/>
      <c r="E17" s="17"/>
      <c r="F17" s="17"/>
      <c r="G17" s="17"/>
      <c r="H17" s="17"/>
      <c r="I17" s="18"/>
    </row>
    <row r="18" spans="1:9" x14ac:dyDescent="0.2">
      <c r="A18" s="3">
        <f t="shared" si="0"/>
        <v>16</v>
      </c>
      <c r="B18" s="9">
        <v>19</v>
      </c>
      <c r="C18" s="12">
        <v>37</v>
      </c>
      <c r="D18" s="14"/>
      <c r="E18" s="17"/>
      <c r="F18" s="17"/>
      <c r="G18" s="17"/>
      <c r="H18" s="17"/>
      <c r="I18" s="18"/>
    </row>
    <row r="19" spans="1:9" x14ac:dyDescent="0.2">
      <c r="A19" s="3">
        <f t="shared" si="0"/>
        <v>17</v>
      </c>
      <c r="B19" s="9">
        <v>18</v>
      </c>
      <c r="C19" s="12">
        <v>35</v>
      </c>
      <c r="D19" s="14"/>
      <c r="E19" s="17"/>
      <c r="F19" s="17"/>
      <c r="G19" s="17"/>
      <c r="H19" s="17"/>
      <c r="I19" s="18"/>
    </row>
    <row r="20" spans="1:9" x14ac:dyDescent="0.2">
      <c r="A20" s="3">
        <f t="shared" si="0"/>
        <v>18</v>
      </c>
      <c r="B20" s="9">
        <v>20</v>
      </c>
      <c r="C20" s="12">
        <v>36</v>
      </c>
      <c r="D20" s="14"/>
      <c r="E20" s="17"/>
      <c r="F20" s="17"/>
      <c r="G20" s="17"/>
      <c r="H20" s="17"/>
      <c r="I20" s="18"/>
    </row>
    <row r="21" spans="1:9" x14ac:dyDescent="0.2">
      <c r="A21" s="3">
        <f t="shared" si="0"/>
        <v>19</v>
      </c>
      <c r="B21" s="9">
        <v>16</v>
      </c>
      <c r="C21" s="12">
        <v>34.5</v>
      </c>
      <c r="D21" s="14"/>
      <c r="E21" s="17"/>
      <c r="F21" s="17"/>
      <c r="G21" s="17"/>
      <c r="H21" s="17"/>
      <c r="I21" s="18"/>
    </row>
    <row r="22" spans="1:9" x14ac:dyDescent="0.2">
      <c r="A22" s="3">
        <f t="shared" si="0"/>
        <v>20</v>
      </c>
      <c r="B22" s="9">
        <v>12</v>
      </c>
      <c r="C22" s="12">
        <v>25</v>
      </c>
      <c r="D22" s="14">
        <v>16</v>
      </c>
      <c r="E22" s="17"/>
      <c r="F22" s="17">
        <v>14</v>
      </c>
      <c r="G22" s="17">
        <v>16</v>
      </c>
      <c r="H22" s="17"/>
      <c r="I22" s="18">
        <v>15</v>
      </c>
    </row>
    <row r="23" spans="1:9" x14ac:dyDescent="0.2">
      <c r="A23" s="3">
        <f t="shared" si="0"/>
        <v>21</v>
      </c>
      <c r="B23" s="9">
        <v>13</v>
      </c>
      <c r="C23" s="12">
        <v>30</v>
      </c>
      <c r="D23" s="14"/>
      <c r="E23" s="17"/>
      <c r="F23" s="17"/>
      <c r="G23" s="17"/>
      <c r="H23" s="17"/>
      <c r="I23" s="18"/>
    </row>
    <row r="24" spans="1:9" x14ac:dyDescent="0.2">
      <c r="A24" s="3">
        <f t="shared" si="0"/>
        <v>22</v>
      </c>
      <c r="B24" s="9">
        <v>14</v>
      </c>
      <c r="C24" s="12">
        <v>29</v>
      </c>
      <c r="D24" s="14"/>
      <c r="E24" s="17"/>
      <c r="F24" s="17"/>
      <c r="G24" s="17"/>
      <c r="H24" s="17"/>
      <c r="I24" s="18"/>
    </row>
    <row r="25" spans="1:9" x14ac:dyDescent="0.2">
      <c r="A25" s="3">
        <f t="shared" si="0"/>
        <v>23</v>
      </c>
      <c r="B25" s="9">
        <v>15</v>
      </c>
      <c r="C25" s="12">
        <v>28</v>
      </c>
      <c r="D25" s="14"/>
      <c r="E25" s="17"/>
      <c r="F25" s="17"/>
      <c r="G25" s="17"/>
      <c r="H25" s="17"/>
      <c r="I25" s="18"/>
    </row>
    <row r="26" spans="1:9" x14ac:dyDescent="0.2">
      <c r="A26" s="3">
        <f t="shared" si="0"/>
        <v>24</v>
      </c>
      <c r="B26" s="9">
        <v>15</v>
      </c>
      <c r="C26" s="12">
        <v>27</v>
      </c>
      <c r="D26" s="14"/>
      <c r="E26" s="17"/>
      <c r="F26" s="17"/>
      <c r="G26" s="17"/>
      <c r="H26" s="17"/>
      <c r="I26" s="18"/>
    </row>
    <row r="27" spans="1:9" x14ac:dyDescent="0.2">
      <c r="A27" s="3">
        <f t="shared" si="0"/>
        <v>25</v>
      </c>
      <c r="B27" s="9">
        <v>16</v>
      </c>
      <c r="C27" s="12">
        <v>29</v>
      </c>
      <c r="D27" s="14"/>
      <c r="E27" s="17"/>
      <c r="F27" s="17">
        <v>11</v>
      </c>
      <c r="G27" s="17"/>
      <c r="H27" s="17"/>
      <c r="I27" s="18"/>
    </row>
    <row r="28" spans="1:9" x14ac:dyDescent="0.2">
      <c r="A28" s="3">
        <f t="shared" si="0"/>
        <v>26</v>
      </c>
      <c r="B28" s="9">
        <v>16</v>
      </c>
      <c r="C28" s="12">
        <v>31</v>
      </c>
      <c r="D28" s="14">
        <v>18</v>
      </c>
      <c r="E28" s="17"/>
      <c r="F28" s="17">
        <v>22</v>
      </c>
      <c r="G28" s="17"/>
      <c r="H28" s="17"/>
      <c r="I28" s="18">
        <v>40</v>
      </c>
    </row>
    <row r="29" spans="1:9" x14ac:dyDescent="0.2">
      <c r="A29" s="3">
        <f t="shared" si="0"/>
        <v>27</v>
      </c>
      <c r="B29" s="9">
        <v>16</v>
      </c>
      <c r="C29" s="12">
        <v>31</v>
      </c>
      <c r="D29" s="14"/>
      <c r="E29" s="17"/>
      <c r="F29" s="17"/>
      <c r="G29" s="17"/>
      <c r="H29" s="17"/>
      <c r="I29" s="18"/>
    </row>
    <row r="30" spans="1:9" x14ac:dyDescent="0.2">
      <c r="A30" s="3">
        <f t="shared" si="0"/>
        <v>28</v>
      </c>
      <c r="B30" s="9">
        <v>15</v>
      </c>
      <c r="C30" s="12">
        <v>29</v>
      </c>
      <c r="D30" s="14">
        <v>30</v>
      </c>
      <c r="E30" s="17"/>
      <c r="F30" s="17">
        <v>30</v>
      </c>
      <c r="G30" s="17">
        <v>23</v>
      </c>
      <c r="H30" s="17"/>
      <c r="I30" s="18"/>
    </row>
    <row r="31" spans="1:9" x14ac:dyDescent="0.2">
      <c r="A31" s="3">
        <f t="shared" si="0"/>
        <v>29</v>
      </c>
      <c r="B31" s="9">
        <v>16.5</v>
      </c>
      <c r="C31" s="12">
        <v>29</v>
      </c>
      <c r="D31" s="14"/>
      <c r="E31" s="17"/>
      <c r="F31" s="17"/>
      <c r="G31" s="17"/>
      <c r="H31" s="17"/>
      <c r="I31" s="18"/>
    </row>
    <row r="32" spans="1:9" x14ac:dyDescent="0.2">
      <c r="A32" s="3">
        <f t="shared" si="0"/>
        <v>30</v>
      </c>
      <c r="B32" s="9">
        <v>20</v>
      </c>
      <c r="C32" s="12">
        <v>33</v>
      </c>
      <c r="D32" s="14"/>
      <c r="E32" s="17"/>
      <c r="F32" s="17"/>
      <c r="G32" s="17"/>
      <c r="H32" s="17"/>
      <c r="I32" s="18"/>
    </row>
    <row r="33" spans="1:10" ht="13.5" thickBot="1" x14ac:dyDescent="0.25">
      <c r="A33" s="3">
        <f t="shared" si="0"/>
        <v>31</v>
      </c>
      <c r="B33" s="10">
        <v>14</v>
      </c>
      <c r="C33" s="13">
        <v>29</v>
      </c>
      <c r="D33" s="27"/>
      <c r="E33" s="20"/>
      <c r="F33" s="20"/>
      <c r="G33" s="20"/>
      <c r="H33" s="20"/>
      <c r="I33" s="21"/>
      <c r="J33" t="s">
        <v>11</v>
      </c>
    </row>
    <row r="34" spans="1:10" x14ac:dyDescent="0.2">
      <c r="A34" s="273" t="s">
        <v>11</v>
      </c>
      <c r="B34" s="283" t="s">
        <v>12</v>
      </c>
      <c r="C34" s="284"/>
      <c r="D34" s="283" t="s">
        <v>13</v>
      </c>
      <c r="E34" s="285"/>
      <c r="F34" s="285"/>
      <c r="G34" s="285"/>
      <c r="H34" s="285"/>
      <c r="I34" s="284"/>
    </row>
    <row r="35" spans="1:10" ht="13.5" thickBot="1" x14ac:dyDescent="0.25">
      <c r="A35" s="274"/>
      <c r="B35" s="30">
        <f>AVERAGE(B3:B33)</f>
        <v>15.693548387096774</v>
      </c>
      <c r="C35" s="31">
        <f>AVERAGE(C3:C33)</f>
        <v>31.983870967741936</v>
      </c>
      <c r="D35" s="19">
        <f t="shared" ref="D35:I35" si="1">SUM(D3:D33)</f>
        <v>64</v>
      </c>
      <c r="E35" s="20">
        <f t="shared" si="1"/>
        <v>0</v>
      </c>
      <c r="F35" s="20">
        <f t="shared" si="1"/>
        <v>77</v>
      </c>
      <c r="G35" s="20">
        <f t="shared" si="1"/>
        <v>39</v>
      </c>
      <c r="H35" s="20">
        <f t="shared" si="1"/>
        <v>0</v>
      </c>
      <c r="I35" s="21">
        <f t="shared" si="1"/>
        <v>55</v>
      </c>
    </row>
    <row r="36" spans="1:10" ht="13.5" thickBot="1" x14ac:dyDescent="0.25">
      <c r="A36" s="28" t="s">
        <v>18</v>
      </c>
      <c r="B36" s="32">
        <f>MIN(B3:B33)</f>
        <v>8</v>
      </c>
      <c r="C36" s="33">
        <f>MAX(C3:C33)</f>
        <v>38</v>
      </c>
      <c r="D36" s="275"/>
      <c r="E36" s="275"/>
      <c r="F36" s="275"/>
      <c r="G36" s="275"/>
      <c r="H36" s="275"/>
      <c r="I36" s="276"/>
    </row>
    <row r="37" spans="1:10" ht="13.5" thickBot="1" x14ac:dyDescent="0.25">
      <c r="A37" s="1" t="s">
        <v>15</v>
      </c>
      <c r="B37" s="34">
        <f>(B35+Sep!B34+Aug!B35)/3</f>
        <v>13.032616487455195</v>
      </c>
      <c r="C37" s="36">
        <f>(C35+Sep!C34+Aug!C35)/3</f>
        <v>29.845698924731181</v>
      </c>
      <c r="D37" s="25">
        <f>D35+Sep!D36</f>
        <v>65</v>
      </c>
      <c r="E37" s="22">
        <f>E35+Sep!E36</f>
        <v>0</v>
      </c>
      <c r="F37" s="22">
        <f>F35+Sep!F36</f>
        <v>82</v>
      </c>
      <c r="G37" s="22">
        <f>G35+Sep!G36</f>
        <v>39</v>
      </c>
      <c r="H37" s="22">
        <f>H35+Sep!H36</f>
        <v>0</v>
      </c>
      <c r="I37" s="26">
        <f>I35+Sep!I36</f>
        <v>55</v>
      </c>
    </row>
    <row r="38" spans="1:10" ht="13.5" thickBot="1" x14ac:dyDescent="0.25">
      <c r="A38" s="277"/>
      <c r="B38" s="278"/>
      <c r="C38" s="279"/>
      <c r="D38" s="291" t="s">
        <v>12</v>
      </c>
      <c r="E38" s="292"/>
      <c r="F38" s="295">
        <f>AVERAGE(D35:I35)</f>
        <v>39.166666666666664</v>
      </c>
      <c r="G38" s="296"/>
      <c r="H38" s="296"/>
      <c r="I38" s="297"/>
    </row>
    <row r="39" spans="1:10" ht="13.5" thickBot="1" x14ac:dyDescent="0.25">
      <c r="A39" s="280"/>
      <c r="B39" s="281"/>
      <c r="C39" s="282"/>
      <c r="D39" s="289" t="s">
        <v>14</v>
      </c>
      <c r="E39" s="290"/>
      <c r="F39" s="37">
        <f>F38+Sep!F38</f>
        <v>40.166666666666664</v>
      </c>
      <c r="G39" s="293" t="s">
        <v>16</v>
      </c>
      <c r="H39" s="293"/>
      <c r="I39" s="294"/>
    </row>
    <row r="40" spans="1:10" x14ac:dyDescent="0.2">
      <c r="B40" s="29">
        <f>Sep!B36</f>
        <v>11.702150537634409</v>
      </c>
      <c r="C40" s="29">
        <f>Sep!C36</f>
        <v>28.776612903225804</v>
      </c>
      <c r="D40" s="288" t="s">
        <v>11</v>
      </c>
      <c r="E40" s="288"/>
    </row>
  </sheetData>
  <mergeCells count="13">
    <mergeCell ref="D40:E40"/>
    <mergeCell ref="D39:E39"/>
    <mergeCell ref="D38:E38"/>
    <mergeCell ref="B34:C34"/>
    <mergeCell ref="D34:I34"/>
    <mergeCell ref="G39:I39"/>
    <mergeCell ref="F38:I38"/>
    <mergeCell ref="A34:A35"/>
    <mergeCell ref="D36:I36"/>
    <mergeCell ref="A38:C39"/>
    <mergeCell ref="B1:C1"/>
    <mergeCell ref="D1:I1"/>
    <mergeCell ref="A1:A2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39"/>
  <sheetViews>
    <sheetView topLeftCell="A20" workbookViewId="0">
      <selection activeCell="L35" sqref="L35"/>
    </sheetView>
  </sheetViews>
  <sheetFormatPr defaultRowHeight="12.75" x14ac:dyDescent="0.2"/>
  <cols>
    <col min="1" max="9" width="9.7109375" customWidth="1"/>
  </cols>
  <sheetData>
    <row r="1" spans="1:9" x14ac:dyDescent="0.2">
      <c r="A1" s="286" t="s">
        <v>0</v>
      </c>
      <c r="B1" s="283" t="s">
        <v>1</v>
      </c>
      <c r="C1" s="284"/>
      <c r="D1" s="283" t="s">
        <v>4</v>
      </c>
      <c r="E1" s="285"/>
      <c r="F1" s="285"/>
      <c r="G1" s="285"/>
      <c r="H1" s="285"/>
      <c r="I1" s="284"/>
    </row>
    <row r="2" spans="1:9" ht="13.5" thickBot="1" x14ac:dyDescent="0.25">
      <c r="A2" s="287"/>
      <c r="B2" s="5" t="s">
        <v>2</v>
      </c>
      <c r="C2" s="6" t="s">
        <v>3</v>
      </c>
      <c r="D2" s="5" t="s">
        <v>5</v>
      </c>
      <c r="E2" s="7" t="s">
        <v>6</v>
      </c>
      <c r="F2" s="7" t="s">
        <v>7</v>
      </c>
      <c r="G2" s="7" t="s">
        <v>17</v>
      </c>
      <c r="H2" s="7" t="s">
        <v>40</v>
      </c>
      <c r="I2" s="6" t="s">
        <v>41</v>
      </c>
    </row>
    <row r="3" spans="1:9" x14ac:dyDescent="0.2">
      <c r="A3" s="2">
        <v>1</v>
      </c>
      <c r="B3" s="8">
        <v>13</v>
      </c>
      <c r="C3" s="11">
        <v>32</v>
      </c>
      <c r="D3" s="14"/>
      <c r="E3" s="15"/>
      <c r="F3" s="15"/>
      <c r="G3" s="15"/>
      <c r="H3" s="15"/>
      <c r="I3" s="16"/>
    </row>
    <row r="4" spans="1:9" x14ac:dyDescent="0.2">
      <c r="A4" s="3">
        <f t="shared" ref="A4:A32" si="0">A3+1</f>
        <v>2</v>
      </c>
      <c r="B4" s="9">
        <v>14</v>
      </c>
      <c r="C4" s="12">
        <v>32</v>
      </c>
      <c r="D4" s="14"/>
      <c r="E4" s="17"/>
      <c r="F4" s="17"/>
      <c r="G4" s="17"/>
      <c r="H4" s="17"/>
      <c r="I4" s="18"/>
    </row>
    <row r="5" spans="1:9" x14ac:dyDescent="0.2">
      <c r="A5" s="3">
        <f t="shared" si="0"/>
        <v>3</v>
      </c>
      <c r="B5" s="9">
        <v>15</v>
      </c>
      <c r="C5" s="12">
        <v>29</v>
      </c>
      <c r="D5" s="14"/>
      <c r="E5" s="17"/>
      <c r="F5" s="17"/>
      <c r="G5" s="17"/>
      <c r="H5" s="17"/>
      <c r="I5" s="18"/>
    </row>
    <row r="6" spans="1:9" x14ac:dyDescent="0.2">
      <c r="A6" s="3">
        <f t="shared" si="0"/>
        <v>4</v>
      </c>
      <c r="B6" s="9">
        <v>16</v>
      </c>
      <c r="C6" s="12">
        <v>34</v>
      </c>
      <c r="D6" s="14"/>
      <c r="E6" s="17"/>
      <c r="F6" s="17"/>
      <c r="G6" s="17"/>
      <c r="H6" s="17"/>
      <c r="I6" s="18"/>
    </row>
    <row r="7" spans="1:9" x14ac:dyDescent="0.2">
      <c r="A7" s="3">
        <f t="shared" si="0"/>
        <v>5</v>
      </c>
      <c r="B7" s="9">
        <v>21</v>
      </c>
      <c r="C7" s="12">
        <v>37</v>
      </c>
      <c r="D7" s="14"/>
      <c r="E7" s="17"/>
      <c r="F7" s="17"/>
      <c r="G7" s="17"/>
      <c r="H7" s="17"/>
      <c r="I7" s="18"/>
    </row>
    <row r="8" spans="1:9" x14ac:dyDescent="0.2">
      <c r="A8" s="3">
        <f t="shared" si="0"/>
        <v>6</v>
      </c>
      <c r="B8" s="9">
        <v>17</v>
      </c>
      <c r="C8" s="12">
        <v>37</v>
      </c>
      <c r="D8" s="14"/>
      <c r="E8" s="17"/>
      <c r="F8" s="17"/>
      <c r="G8" s="17"/>
      <c r="H8" s="17"/>
      <c r="I8" s="18"/>
    </row>
    <row r="9" spans="1:9" x14ac:dyDescent="0.2">
      <c r="A9" s="3">
        <f t="shared" si="0"/>
        <v>7</v>
      </c>
      <c r="B9" s="9">
        <v>18</v>
      </c>
      <c r="C9" s="12">
        <v>38</v>
      </c>
      <c r="D9" s="14"/>
      <c r="E9" s="17"/>
      <c r="F9" s="17"/>
      <c r="G9" s="17"/>
      <c r="H9" s="17"/>
      <c r="I9" s="18"/>
    </row>
    <row r="10" spans="1:9" x14ac:dyDescent="0.2">
      <c r="A10" s="3">
        <f t="shared" si="0"/>
        <v>8</v>
      </c>
      <c r="B10" s="9">
        <v>19</v>
      </c>
      <c r="C10" s="12">
        <v>39</v>
      </c>
      <c r="D10" s="14"/>
      <c r="E10" s="17"/>
      <c r="F10" s="17"/>
      <c r="G10" s="17"/>
      <c r="H10" s="17"/>
      <c r="I10" s="18"/>
    </row>
    <row r="11" spans="1:9" x14ac:dyDescent="0.2">
      <c r="A11" s="3">
        <f t="shared" si="0"/>
        <v>9</v>
      </c>
      <c r="B11" s="9">
        <v>21</v>
      </c>
      <c r="C11" s="12">
        <v>38</v>
      </c>
      <c r="D11" s="14"/>
      <c r="E11" s="17"/>
      <c r="F11" s="17"/>
      <c r="G11" s="17"/>
      <c r="H11" s="17"/>
      <c r="I11" s="18"/>
    </row>
    <row r="12" spans="1:9" x14ac:dyDescent="0.2">
      <c r="A12" s="3">
        <f t="shared" si="0"/>
        <v>10</v>
      </c>
      <c r="B12" s="9">
        <v>20</v>
      </c>
      <c r="C12" s="12">
        <v>36</v>
      </c>
      <c r="D12" s="14"/>
      <c r="E12" s="17"/>
      <c r="F12" s="17"/>
      <c r="G12" s="17"/>
      <c r="H12" s="17"/>
      <c r="I12" s="18"/>
    </row>
    <row r="13" spans="1:9" x14ac:dyDescent="0.2">
      <c r="A13" s="3">
        <f t="shared" si="0"/>
        <v>11</v>
      </c>
      <c r="B13" s="9">
        <v>16</v>
      </c>
      <c r="C13" s="12">
        <v>30.5</v>
      </c>
      <c r="D13" s="14">
        <v>30</v>
      </c>
      <c r="E13" s="17"/>
      <c r="F13" s="17">
        <v>36</v>
      </c>
      <c r="G13" s="17">
        <v>10</v>
      </c>
      <c r="H13" s="17"/>
      <c r="I13" s="18">
        <v>21</v>
      </c>
    </row>
    <row r="14" spans="1:9" x14ac:dyDescent="0.2">
      <c r="A14" s="3">
        <f t="shared" si="0"/>
        <v>12</v>
      </c>
      <c r="B14" s="9">
        <v>16</v>
      </c>
      <c r="C14" s="12">
        <v>35</v>
      </c>
      <c r="D14" s="14">
        <v>6</v>
      </c>
      <c r="E14" s="17"/>
      <c r="F14" s="17">
        <v>8</v>
      </c>
      <c r="G14" s="17"/>
      <c r="H14" s="17"/>
      <c r="I14" s="18">
        <v>9</v>
      </c>
    </row>
    <row r="15" spans="1:9" x14ac:dyDescent="0.2">
      <c r="A15" s="3">
        <f t="shared" si="0"/>
        <v>13</v>
      </c>
      <c r="B15" s="9">
        <v>20</v>
      </c>
      <c r="C15" s="12">
        <v>34</v>
      </c>
      <c r="D15" s="14"/>
      <c r="E15" s="17"/>
      <c r="F15" s="17">
        <v>1</v>
      </c>
      <c r="G15" s="17"/>
      <c r="H15" s="17"/>
      <c r="I15" s="18"/>
    </row>
    <row r="16" spans="1:9" x14ac:dyDescent="0.2">
      <c r="A16" s="3">
        <f t="shared" si="0"/>
        <v>14</v>
      </c>
      <c r="B16" s="9">
        <v>20</v>
      </c>
      <c r="C16" s="12">
        <v>37</v>
      </c>
      <c r="D16" s="14"/>
      <c r="E16" s="17"/>
      <c r="F16" s="17"/>
      <c r="G16" s="17"/>
      <c r="H16" s="17"/>
      <c r="I16" s="18"/>
    </row>
    <row r="17" spans="1:10" x14ac:dyDescent="0.2">
      <c r="A17" s="3">
        <f t="shared" si="0"/>
        <v>15</v>
      </c>
      <c r="B17" s="9">
        <v>20</v>
      </c>
      <c r="C17" s="12">
        <v>38</v>
      </c>
      <c r="D17" s="14"/>
      <c r="E17" s="17"/>
      <c r="F17" s="17"/>
      <c r="G17" s="17"/>
      <c r="H17" s="17"/>
      <c r="I17" s="18"/>
    </row>
    <row r="18" spans="1:10" x14ac:dyDescent="0.2">
      <c r="A18" s="3">
        <f t="shared" si="0"/>
        <v>16</v>
      </c>
      <c r="B18" s="9">
        <v>20</v>
      </c>
      <c r="C18" s="12">
        <v>38</v>
      </c>
      <c r="D18" s="14"/>
      <c r="E18" s="17"/>
      <c r="F18" s="17"/>
      <c r="G18" s="17"/>
      <c r="H18" s="17"/>
      <c r="I18" s="18"/>
    </row>
    <row r="19" spans="1:10" x14ac:dyDescent="0.2">
      <c r="A19" s="3">
        <f t="shared" si="0"/>
        <v>17</v>
      </c>
      <c r="B19" s="9">
        <v>19</v>
      </c>
      <c r="C19" s="12">
        <v>37</v>
      </c>
      <c r="D19" s="14"/>
      <c r="E19" s="17"/>
      <c r="F19" s="17">
        <v>3</v>
      </c>
      <c r="G19" s="17"/>
      <c r="H19" s="17"/>
      <c r="I19" s="18"/>
    </row>
    <row r="20" spans="1:10" x14ac:dyDescent="0.2">
      <c r="A20" s="3">
        <f t="shared" si="0"/>
        <v>18</v>
      </c>
      <c r="B20" s="9">
        <v>21</v>
      </c>
      <c r="C20" s="12">
        <v>39</v>
      </c>
      <c r="D20" s="14"/>
      <c r="E20" s="17"/>
      <c r="F20" s="17"/>
      <c r="G20" s="17"/>
      <c r="H20" s="17"/>
      <c r="I20" s="18"/>
    </row>
    <row r="21" spans="1:10" x14ac:dyDescent="0.2">
      <c r="A21" s="3">
        <f t="shared" si="0"/>
        <v>19</v>
      </c>
      <c r="B21" s="9">
        <v>21</v>
      </c>
      <c r="C21" s="12">
        <v>33</v>
      </c>
      <c r="D21" s="14"/>
      <c r="E21" s="17"/>
      <c r="F21" s="17"/>
      <c r="G21" s="17"/>
      <c r="H21" s="17"/>
      <c r="I21" s="18"/>
    </row>
    <row r="22" spans="1:10" x14ac:dyDescent="0.2">
      <c r="A22" s="3">
        <f t="shared" si="0"/>
        <v>20</v>
      </c>
      <c r="B22" s="9">
        <v>19</v>
      </c>
      <c r="C22" s="12">
        <v>34</v>
      </c>
      <c r="D22" s="14">
        <v>20</v>
      </c>
      <c r="E22" s="17"/>
      <c r="F22" s="17">
        <v>10</v>
      </c>
      <c r="G22" s="17">
        <v>16</v>
      </c>
      <c r="H22" s="17"/>
      <c r="I22" s="18">
        <v>10</v>
      </c>
    </row>
    <row r="23" spans="1:10" x14ac:dyDescent="0.2">
      <c r="A23" s="3">
        <f t="shared" si="0"/>
        <v>21</v>
      </c>
      <c r="B23" s="9">
        <v>18</v>
      </c>
      <c r="C23" s="12">
        <v>34</v>
      </c>
      <c r="D23" s="14"/>
      <c r="E23" s="17"/>
      <c r="F23" s="17"/>
      <c r="G23" s="17"/>
      <c r="H23" s="17"/>
      <c r="I23" s="18"/>
    </row>
    <row r="24" spans="1:10" x14ac:dyDescent="0.2">
      <c r="A24" s="3">
        <f t="shared" si="0"/>
        <v>22</v>
      </c>
      <c r="B24" s="9">
        <v>18</v>
      </c>
      <c r="C24" s="12">
        <v>33</v>
      </c>
      <c r="D24" s="14"/>
      <c r="E24" s="17"/>
      <c r="F24" s="17"/>
      <c r="G24" s="17"/>
      <c r="H24" s="17"/>
      <c r="I24" s="18"/>
    </row>
    <row r="25" spans="1:10" x14ac:dyDescent="0.2">
      <c r="A25" s="3">
        <f t="shared" si="0"/>
        <v>23</v>
      </c>
      <c r="B25" s="9">
        <v>18</v>
      </c>
      <c r="C25" s="12">
        <v>32</v>
      </c>
      <c r="D25" s="14"/>
      <c r="E25" s="17"/>
      <c r="F25" s="17"/>
      <c r="G25" s="17"/>
      <c r="H25" s="17"/>
      <c r="I25" s="18"/>
    </row>
    <row r="26" spans="1:10" x14ac:dyDescent="0.2">
      <c r="A26" s="3">
        <f t="shared" si="0"/>
        <v>24</v>
      </c>
      <c r="B26" s="9">
        <v>18</v>
      </c>
      <c r="C26" s="12">
        <v>31</v>
      </c>
      <c r="D26" s="14"/>
      <c r="E26" s="17"/>
      <c r="F26" s="17"/>
      <c r="G26" s="17"/>
      <c r="H26" s="17"/>
      <c r="I26" s="18"/>
    </row>
    <row r="27" spans="1:10" x14ac:dyDescent="0.2">
      <c r="A27" s="3">
        <f t="shared" si="0"/>
        <v>25</v>
      </c>
      <c r="B27" s="9">
        <v>18</v>
      </c>
      <c r="C27" s="12">
        <v>31</v>
      </c>
      <c r="D27" s="14"/>
      <c r="E27" s="17"/>
      <c r="F27" s="17"/>
      <c r="G27" s="17"/>
      <c r="H27" s="17"/>
      <c r="I27" s="18"/>
    </row>
    <row r="28" spans="1:10" x14ac:dyDescent="0.2">
      <c r="A28" s="3">
        <f t="shared" si="0"/>
        <v>26</v>
      </c>
      <c r="B28" s="9">
        <v>16</v>
      </c>
      <c r="C28" s="12">
        <v>35</v>
      </c>
      <c r="D28" s="14"/>
      <c r="E28" s="17"/>
      <c r="F28" s="17"/>
      <c r="G28" s="17"/>
      <c r="H28" s="17"/>
      <c r="I28" s="18"/>
    </row>
    <row r="29" spans="1:10" x14ac:dyDescent="0.2">
      <c r="A29" s="3">
        <f t="shared" si="0"/>
        <v>27</v>
      </c>
      <c r="B29" s="9">
        <v>19</v>
      </c>
      <c r="C29" s="12">
        <v>34</v>
      </c>
      <c r="D29" s="14"/>
      <c r="E29" s="17"/>
      <c r="F29" s="17"/>
      <c r="G29" s="17"/>
      <c r="H29" s="17"/>
      <c r="I29" s="18"/>
    </row>
    <row r="30" spans="1:10" x14ac:dyDescent="0.2">
      <c r="A30" s="3">
        <f t="shared" si="0"/>
        <v>28</v>
      </c>
      <c r="B30" s="9">
        <v>19</v>
      </c>
      <c r="C30" s="12">
        <v>30</v>
      </c>
      <c r="D30" s="14"/>
      <c r="E30" s="17"/>
      <c r="F30" s="17"/>
      <c r="G30" s="17"/>
      <c r="H30" s="17"/>
      <c r="I30" s="18">
        <v>2</v>
      </c>
    </row>
    <row r="31" spans="1:10" x14ac:dyDescent="0.2">
      <c r="A31" s="3">
        <f t="shared" si="0"/>
        <v>29</v>
      </c>
      <c r="B31" s="9">
        <v>16</v>
      </c>
      <c r="C31" s="12">
        <v>29</v>
      </c>
      <c r="D31" s="14">
        <v>4</v>
      </c>
      <c r="E31" s="17"/>
      <c r="F31" s="17">
        <v>4</v>
      </c>
      <c r="G31" s="17"/>
      <c r="H31" s="17"/>
      <c r="I31" s="18">
        <v>5</v>
      </c>
    </row>
    <row r="32" spans="1:10" ht="13.5" thickBot="1" x14ac:dyDescent="0.25">
      <c r="A32" s="3">
        <f t="shared" si="0"/>
        <v>30</v>
      </c>
      <c r="B32" s="10">
        <v>17</v>
      </c>
      <c r="C32" s="13">
        <v>36</v>
      </c>
      <c r="D32" s="27"/>
      <c r="E32" s="20"/>
      <c r="F32" s="20"/>
      <c r="G32" s="20"/>
      <c r="H32" s="20"/>
      <c r="I32" s="21"/>
      <c r="J32" t="s">
        <v>11</v>
      </c>
    </row>
    <row r="33" spans="1:9" x14ac:dyDescent="0.2">
      <c r="A33" s="273" t="s">
        <v>11</v>
      </c>
      <c r="B33" s="283" t="s">
        <v>12</v>
      </c>
      <c r="C33" s="284"/>
      <c r="D33" s="283" t="s">
        <v>13</v>
      </c>
      <c r="E33" s="285"/>
      <c r="F33" s="285"/>
      <c r="G33" s="285"/>
      <c r="H33" s="285"/>
      <c r="I33" s="284"/>
    </row>
    <row r="34" spans="1:9" ht="13.5" thickBot="1" x14ac:dyDescent="0.25">
      <c r="A34" s="274"/>
      <c r="B34" s="30">
        <f>AVERAGE(B3:B32)</f>
        <v>18.100000000000001</v>
      </c>
      <c r="C34" s="31">
        <f>AVERAGE(C3:C32)</f>
        <v>34.416666666666664</v>
      </c>
      <c r="D34" s="19">
        <f t="shared" ref="D34:I34" si="1">SUM(D3:D32)</f>
        <v>60</v>
      </c>
      <c r="E34" s="20">
        <f t="shared" si="1"/>
        <v>0</v>
      </c>
      <c r="F34" s="20">
        <f t="shared" si="1"/>
        <v>62</v>
      </c>
      <c r="G34" s="20">
        <f t="shared" si="1"/>
        <v>26</v>
      </c>
      <c r="H34" s="20">
        <f t="shared" si="1"/>
        <v>0</v>
      </c>
      <c r="I34" s="21">
        <f t="shared" si="1"/>
        <v>47</v>
      </c>
    </row>
    <row r="35" spans="1:9" ht="13.5" thickBot="1" x14ac:dyDescent="0.25">
      <c r="A35" s="28" t="s">
        <v>18</v>
      </c>
      <c r="B35" s="32">
        <f>MIN(B3:B32)</f>
        <v>13</v>
      </c>
      <c r="C35" s="33">
        <f>MAX(C3:C32)</f>
        <v>39</v>
      </c>
      <c r="D35" s="303"/>
      <c r="E35" s="303"/>
      <c r="F35" s="303"/>
      <c r="G35" s="303"/>
      <c r="H35" s="303"/>
      <c r="I35" s="304"/>
    </row>
    <row r="36" spans="1:9" ht="13.5" thickBot="1" x14ac:dyDescent="0.25">
      <c r="A36" s="1" t="s">
        <v>15</v>
      </c>
      <c r="B36" s="34">
        <f>(B34+Aug!B35)/2</f>
        <v>13.485483870967743</v>
      </c>
      <c r="C36" s="35">
        <f>(C34+Aug!C35)/2</f>
        <v>30.159946236559136</v>
      </c>
      <c r="D36" s="25">
        <f>D34+Oct!D37</f>
        <v>125</v>
      </c>
      <c r="E36" s="23">
        <f>E34+Oct!E37</f>
        <v>0</v>
      </c>
      <c r="F36" s="23">
        <f>F34+Oct!F37</f>
        <v>144</v>
      </c>
      <c r="G36" s="23">
        <f>G34+Oct!G37</f>
        <v>65</v>
      </c>
      <c r="H36" s="23">
        <f>H34+Oct!H37</f>
        <v>0</v>
      </c>
      <c r="I36" s="24">
        <f>I34+Oct!I37</f>
        <v>102</v>
      </c>
    </row>
    <row r="37" spans="1:9" ht="13.5" thickBot="1" x14ac:dyDescent="0.25">
      <c r="A37" s="277"/>
      <c r="B37" s="278"/>
      <c r="C37" s="279"/>
      <c r="D37" s="298" t="s">
        <v>12</v>
      </c>
      <c r="E37" s="299"/>
      <c r="F37" s="300">
        <f>AVERAGE(D34:I34)</f>
        <v>32.5</v>
      </c>
      <c r="G37" s="301"/>
      <c r="H37" s="301"/>
      <c r="I37" s="302"/>
    </row>
    <row r="38" spans="1:9" ht="13.5" thickBot="1" x14ac:dyDescent="0.25">
      <c r="A38" s="280"/>
      <c r="B38" s="281"/>
      <c r="C38" s="282"/>
      <c r="D38" s="289" t="s">
        <v>14</v>
      </c>
      <c r="E38" s="290"/>
      <c r="F38" s="37">
        <f>F37+Oct!F39</f>
        <v>72.666666666666657</v>
      </c>
      <c r="G38" s="293" t="s">
        <v>16</v>
      </c>
      <c r="H38" s="293"/>
      <c r="I38" s="294"/>
    </row>
    <row r="39" spans="1:9" x14ac:dyDescent="0.2">
      <c r="B39" s="29">
        <f>Oct!B37</f>
        <v>13.032616487455195</v>
      </c>
      <c r="C39" s="29">
        <f>Oct!C37</f>
        <v>29.845698924731181</v>
      </c>
      <c r="D39" s="288" t="s">
        <v>11</v>
      </c>
      <c r="E39" s="288"/>
    </row>
  </sheetData>
  <mergeCells count="13">
    <mergeCell ref="A33:A34"/>
    <mergeCell ref="D35:I35"/>
    <mergeCell ref="A37:C38"/>
    <mergeCell ref="B1:C1"/>
    <mergeCell ref="D1:I1"/>
    <mergeCell ref="A1:A2"/>
    <mergeCell ref="D39:E39"/>
    <mergeCell ref="D38:E38"/>
    <mergeCell ref="D37:E37"/>
    <mergeCell ref="B33:C33"/>
    <mergeCell ref="D33:I33"/>
    <mergeCell ref="G38:I38"/>
    <mergeCell ref="F37:I37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40"/>
  <sheetViews>
    <sheetView topLeftCell="A10" workbookViewId="0">
      <selection activeCell="I37" sqref="I37"/>
    </sheetView>
  </sheetViews>
  <sheetFormatPr defaultRowHeight="12.75" x14ac:dyDescent="0.2"/>
  <cols>
    <col min="1" max="8" width="9.7109375" customWidth="1"/>
  </cols>
  <sheetData>
    <row r="1" spans="1:9" x14ac:dyDescent="0.2">
      <c r="A1" s="286" t="s">
        <v>0</v>
      </c>
      <c r="B1" s="283" t="s">
        <v>1</v>
      </c>
      <c r="C1" s="284"/>
      <c r="D1" s="283" t="s">
        <v>4</v>
      </c>
      <c r="E1" s="285"/>
      <c r="F1" s="285"/>
      <c r="G1" s="285"/>
      <c r="H1" s="324"/>
      <c r="I1" s="94"/>
    </row>
    <row r="2" spans="1:9" ht="13.5" thickBot="1" x14ac:dyDescent="0.25">
      <c r="A2" s="287"/>
      <c r="B2" s="5" t="s">
        <v>2</v>
      </c>
      <c r="C2" s="6" t="s">
        <v>3</v>
      </c>
      <c r="D2" s="5" t="s">
        <v>5</v>
      </c>
      <c r="E2" s="7" t="s">
        <v>6</v>
      </c>
      <c r="F2" s="7" t="s">
        <v>7</v>
      </c>
      <c r="G2" s="7" t="s">
        <v>8</v>
      </c>
      <c r="H2" s="83" t="s">
        <v>40</v>
      </c>
      <c r="I2" s="6" t="s">
        <v>41</v>
      </c>
    </row>
    <row r="3" spans="1:9" x14ac:dyDescent="0.2">
      <c r="A3" s="2">
        <v>1</v>
      </c>
      <c r="B3" s="8">
        <v>18</v>
      </c>
      <c r="C3" s="11">
        <v>33</v>
      </c>
      <c r="D3" s="14"/>
      <c r="E3" s="15"/>
      <c r="F3" s="15"/>
      <c r="G3" s="15"/>
      <c r="H3" s="84"/>
      <c r="I3" s="95"/>
    </row>
    <row r="4" spans="1:9" x14ac:dyDescent="0.2">
      <c r="A4" s="3">
        <f t="shared" ref="A4:A33" si="0">A3+1</f>
        <v>2</v>
      </c>
      <c r="B4" s="9">
        <v>20</v>
      </c>
      <c r="C4" s="12">
        <v>31</v>
      </c>
      <c r="D4" s="14"/>
      <c r="E4" s="17"/>
      <c r="F4" s="17"/>
      <c r="G4" s="17"/>
      <c r="H4" s="85"/>
      <c r="I4" s="96"/>
    </row>
    <row r="5" spans="1:9" x14ac:dyDescent="0.2">
      <c r="A5" s="3">
        <f t="shared" si="0"/>
        <v>3</v>
      </c>
      <c r="B5" s="9">
        <v>21</v>
      </c>
      <c r="C5" s="12">
        <v>30</v>
      </c>
      <c r="D5" s="14"/>
      <c r="E5" s="17"/>
      <c r="F5" s="17"/>
      <c r="G5" s="17"/>
      <c r="H5" s="85"/>
      <c r="I5" s="96"/>
    </row>
    <row r="6" spans="1:9" x14ac:dyDescent="0.2">
      <c r="A6" s="3">
        <f t="shared" si="0"/>
        <v>4</v>
      </c>
      <c r="B6" s="9">
        <v>18</v>
      </c>
      <c r="C6" s="12">
        <v>33</v>
      </c>
      <c r="D6" s="14"/>
      <c r="E6" s="17"/>
      <c r="F6" s="17"/>
      <c r="G6" s="17"/>
      <c r="H6" s="85"/>
      <c r="I6" s="96"/>
    </row>
    <row r="7" spans="1:9" x14ac:dyDescent="0.2">
      <c r="A7" s="3">
        <f t="shared" si="0"/>
        <v>5</v>
      </c>
      <c r="B7" s="9">
        <v>17</v>
      </c>
      <c r="C7" s="12">
        <v>30</v>
      </c>
      <c r="D7" s="14"/>
      <c r="E7" s="17"/>
      <c r="F7" s="17"/>
      <c r="G7" s="17"/>
      <c r="H7" s="85"/>
      <c r="I7" s="96"/>
    </row>
    <row r="8" spans="1:9" x14ac:dyDescent="0.2">
      <c r="A8" s="3">
        <f t="shared" si="0"/>
        <v>6</v>
      </c>
      <c r="B8" s="9">
        <v>17</v>
      </c>
      <c r="C8" s="12">
        <v>28</v>
      </c>
      <c r="D8" s="14"/>
      <c r="E8" s="17"/>
      <c r="F8" s="17"/>
      <c r="G8" s="17"/>
      <c r="H8" s="85"/>
      <c r="I8" s="96"/>
    </row>
    <row r="9" spans="1:9" x14ac:dyDescent="0.2">
      <c r="A9" s="3">
        <f t="shared" si="0"/>
        <v>7</v>
      </c>
      <c r="B9" s="9">
        <v>16</v>
      </c>
      <c r="C9" s="12">
        <v>32</v>
      </c>
      <c r="D9" s="14"/>
      <c r="E9" s="17"/>
      <c r="F9" s="17"/>
      <c r="G9" s="17"/>
      <c r="H9" s="85"/>
      <c r="I9" s="96"/>
    </row>
    <row r="10" spans="1:9" x14ac:dyDescent="0.2">
      <c r="A10" s="3">
        <f t="shared" si="0"/>
        <v>8</v>
      </c>
      <c r="B10" s="9">
        <v>15</v>
      </c>
      <c r="C10" s="12">
        <v>30</v>
      </c>
      <c r="D10" s="14"/>
      <c r="E10" s="17"/>
      <c r="F10" s="17"/>
      <c r="G10" s="17"/>
      <c r="H10" s="85"/>
      <c r="I10" s="96"/>
    </row>
    <row r="11" spans="1:9" x14ac:dyDescent="0.2">
      <c r="A11" s="3">
        <f t="shared" si="0"/>
        <v>9</v>
      </c>
      <c r="B11" s="9">
        <v>14</v>
      </c>
      <c r="C11" s="12">
        <v>25</v>
      </c>
      <c r="D11" s="14"/>
      <c r="E11" s="17"/>
      <c r="F11" s="17">
        <v>3</v>
      </c>
      <c r="G11" s="17"/>
      <c r="H11" s="85"/>
      <c r="I11" s="96"/>
    </row>
    <row r="12" spans="1:9" x14ac:dyDescent="0.2">
      <c r="A12" s="3">
        <f t="shared" si="0"/>
        <v>10</v>
      </c>
      <c r="B12" s="9">
        <v>12</v>
      </c>
      <c r="C12" s="12">
        <v>28</v>
      </c>
      <c r="D12" s="14">
        <v>38</v>
      </c>
      <c r="E12" s="17"/>
      <c r="F12" s="17">
        <v>24</v>
      </c>
      <c r="G12" s="17"/>
      <c r="H12" s="85"/>
      <c r="I12" s="96"/>
    </row>
    <row r="13" spans="1:9" x14ac:dyDescent="0.2">
      <c r="A13" s="3">
        <f t="shared" si="0"/>
        <v>11</v>
      </c>
      <c r="B13" s="9">
        <v>18</v>
      </c>
      <c r="C13" s="12">
        <v>31</v>
      </c>
      <c r="D13" s="14"/>
      <c r="E13" s="17"/>
      <c r="F13" s="17"/>
      <c r="G13" s="17"/>
      <c r="H13" s="85"/>
      <c r="I13" s="96"/>
    </row>
    <row r="14" spans="1:9" x14ac:dyDescent="0.2">
      <c r="A14" s="3">
        <f t="shared" si="0"/>
        <v>12</v>
      </c>
      <c r="B14" s="9">
        <v>18</v>
      </c>
      <c r="C14" s="12">
        <v>33</v>
      </c>
      <c r="D14" s="14"/>
      <c r="E14" s="17"/>
      <c r="F14" s="17">
        <v>4</v>
      </c>
      <c r="G14" s="17"/>
      <c r="H14" s="85"/>
      <c r="I14" s="96"/>
    </row>
    <row r="15" spans="1:9" x14ac:dyDescent="0.2">
      <c r="A15" s="3">
        <f t="shared" si="0"/>
        <v>13</v>
      </c>
      <c r="B15" s="9">
        <v>17</v>
      </c>
      <c r="C15" s="12">
        <v>32</v>
      </c>
      <c r="D15" s="14"/>
      <c r="E15" s="17"/>
      <c r="F15" s="17"/>
      <c r="G15" s="17"/>
      <c r="H15" s="85"/>
      <c r="I15" s="96"/>
    </row>
    <row r="16" spans="1:9" x14ac:dyDescent="0.2">
      <c r="A16" s="3">
        <f t="shared" si="0"/>
        <v>14</v>
      </c>
      <c r="B16" s="9">
        <v>19</v>
      </c>
      <c r="C16" s="12">
        <v>33</v>
      </c>
      <c r="D16" s="14"/>
      <c r="E16" s="17"/>
      <c r="F16" s="17"/>
      <c r="G16" s="17"/>
      <c r="H16" s="85"/>
      <c r="I16" s="96"/>
    </row>
    <row r="17" spans="1:9" x14ac:dyDescent="0.2">
      <c r="A17" s="3">
        <f t="shared" si="0"/>
        <v>15</v>
      </c>
      <c r="B17" s="9">
        <v>19</v>
      </c>
      <c r="C17" s="12">
        <v>33</v>
      </c>
      <c r="D17" s="14"/>
      <c r="E17" s="17"/>
      <c r="F17" s="17"/>
      <c r="G17" s="17"/>
      <c r="H17" s="85"/>
      <c r="I17" s="96"/>
    </row>
    <row r="18" spans="1:9" x14ac:dyDescent="0.2">
      <c r="A18" s="3">
        <f t="shared" si="0"/>
        <v>16</v>
      </c>
      <c r="B18" s="9">
        <v>19</v>
      </c>
      <c r="C18" s="12">
        <v>31</v>
      </c>
      <c r="D18" s="14"/>
      <c r="E18" s="17"/>
      <c r="F18" s="17"/>
      <c r="G18" s="17"/>
      <c r="H18" s="85"/>
      <c r="I18" s="96"/>
    </row>
    <row r="19" spans="1:9" x14ac:dyDescent="0.2">
      <c r="A19" s="3">
        <f t="shared" si="0"/>
        <v>17</v>
      </c>
      <c r="B19" s="9">
        <v>19</v>
      </c>
      <c r="C19" s="12">
        <v>30</v>
      </c>
      <c r="D19" s="14">
        <v>7</v>
      </c>
      <c r="E19" s="17"/>
      <c r="F19" s="17"/>
      <c r="G19" s="17">
        <v>13</v>
      </c>
      <c r="H19" s="85"/>
      <c r="I19" s="96"/>
    </row>
    <row r="20" spans="1:9" x14ac:dyDescent="0.2">
      <c r="A20" s="3">
        <f t="shared" si="0"/>
        <v>18</v>
      </c>
      <c r="B20" s="9">
        <v>18</v>
      </c>
      <c r="C20" s="12">
        <v>31</v>
      </c>
      <c r="D20" s="14"/>
      <c r="E20" s="17"/>
      <c r="F20" s="17"/>
      <c r="G20" s="17"/>
      <c r="H20" s="85"/>
      <c r="I20" s="96"/>
    </row>
    <row r="21" spans="1:9" x14ac:dyDescent="0.2">
      <c r="A21" s="3">
        <f t="shared" si="0"/>
        <v>19</v>
      </c>
      <c r="B21" s="9">
        <v>17</v>
      </c>
      <c r="C21" s="12">
        <v>29</v>
      </c>
      <c r="D21" s="14">
        <v>4.5</v>
      </c>
      <c r="E21" s="17"/>
      <c r="F21" s="17"/>
      <c r="G21" s="17">
        <v>7</v>
      </c>
      <c r="H21" s="85"/>
      <c r="I21" s="96"/>
    </row>
    <row r="22" spans="1:9" x14ac:dyDescent="0.2">
      <c r="A22" s="3">
        <f t="shared" si="0"/>
        <v>20</v>
      </c>
      <c r="B22" s="9">
        <v>16</v>
      </c>
      <c r="C22" s="12">
        <v>28</v>
      </c>
      <c r="D22" s="14"/>
      <c r="E22" s="17"/>
      <c r="F22" s="17"/>
      <c r="G22" s="17"/>
      <c r="H22" s="85"/>
      <c r="I22" s="96"/>
    </row>
    <row r="23" spans="1:9" x14ac:dyDescent="0.2">
      <c r="A23" s="3">
        <f t="shared" si="0"/>
        <v>21</v>
      </c>
      <c r="B23" s="9">
        <v>18</v>
      </c>
      <c r="C23" s="12">
        <v>31</v>
      </c>
      <c r="D23" s="14"/>
      <c r="E23" s="17"/>
      <c r="F23" s="17"/>
      <c r="G23" s="17"/>
      <c r="H23" s="85"/>
      <c r="I23" s="96"/>
    </row>
    <row r="24" spans="1:9" x14ac:dyDescent="0.2">
      <c r="A24" s="3">
        <f t="shared" si="0"/>
        <v>22</v>
      </c>
      <c r="B24" s="9">
        <v>19</v>
      </c>
      <c r="C24" s="12">
        <v>34</v>
      </c>
      <c r="D24" s="14"/>
      <c r="E24" s="17"/>
      <c r="F24" s="17"/>
      <c r="G24" s="17"/>
      <c r="H24" s="85"/>
      <c r="I24" s="96"/>
    </row>
    <row r="25" spans="1:9" x14ac:dyDescent="0.2">
      <c r="A25" s="3">
        <f t="shared" si="0"/>
        <v>23</v>
      </c>
      <c r="B25" s="9">
        <v>20</v>
      </c>
      <c r="C25" s="12">
        <v>36.5</v>
      </c>
      <c r="D25" s="14"/>
      <c r="E25" s="17"/>
      <c r="F25" s="17"/>
      <c r="G25" s="17"/>
      <c r="H25" s="85"/>
      <c r="I25" s="96"/>
    </row>
    <row r="26" spans="1:9" x14ac:dyDescent="0.2">
      <c r="A26" s="3">
        <f t="shared" si="0"/>
        <v>24</v>
      </c>
      <c r="B26" s="9">
        <v>18</v>
      </c>
      <c r="C26" s="12">
        <v>33</v>
      </c>
      <c r="D26" s="14"/>
      <c r="E26" s="17"/>
      <c r="F26" s="17"/>
      <c r="G26" s="17"/>
      <c r="H26" s="85"/>
      <c r="I26" s="96"/>
    </row>
    <row r="27" spans="1:9" x14ac:dyDescent="0.2">
      <c r="A27" s="3">
        <f t="shared" si="0"/>
        <v>25</v>
      </c>
      <c r="B27" s="9">
        <v>18</v>
      </c>
      <c r="C27" s="12">
        <v>30</v>
      </c>
      <c r="D27" s="14"/>
      <c r="E27" s="17"/>
      <c r="F27" s="17"/>
      <c r="G27" s="17"/>
      <c r="H27" s="85"/>
      <c r="I27" s="178"/>
    </row>
    <row r="28" spans="1:9" x14ac:dyDescent="0.2">
      <c r="A28" s="3">
        <f t="shared" si="0"/>
        <v>26</v>
      </c>
      <c r="B28" s="9">
        <v>19</v>
      </c>
      <c r="C28" s="12">
        <v>30</v>
      </c>
      <c r="D28" s="14">
        <v>28</v>
      </c>
      <c r="E28" s="17"/>
      <c r="F28" s="17"/>
      <c r="G28" s="17">
        <v>24</v>
      </c>
      <c r="H28" s="85"/>
      <c r="I28" s="178">
        <v>21</v>
      </c>
    </row>
    <row r="29" spans="1:9" x14ac:dyDescent="0.2">
      <c r="A29" s="3">
        <f t="shared" si="0"/>
        <v>27</v>
      </c>
      <c r="B29" s="9">
        <v>20</v>
      </c>
      <c r="C29" s="12">
        <v>30</v>
      </c>
      <c r="D29" s="14"/>
      <c r="E29" s="17"/>
      <c r="F29" s="17"/>
      <c r="G29" s="17"/>
      <c r="H29" s="85"/>
      <c r="I29" s="178">
        <v>24</v>
      </c>
    </row>
    <row r="30" spans="1:9" x14ac:dyDescent="0.2">
      <c r="A30" s="3">
        <f t="shared" si="0"/>
        <v>28</v>
      </c>
      <c r="B30" s="9">
        <v>20</v>
      </c>
      <c r="C30" s="12">
        <v>30</v>
      </c>
      <c r="D30" s="14">
        <v>12</v>
      </c>
      <c r="E30" s="17"/>
      <c r="F30" s="17"/>
      <c r="G30" s="17">
        <v>30</v>
      </c>
      <c r="H30" s="85"/>
      <c r="I30" s="178"/>
    </row>
    <row r="31" spans="1:9" x14ac:dyDescent="0.2">
      <c r="A31" s="3">
        <f t="shared" si="0"/>
        <v>29</v>
      </c>
      <c r="B31" s="9">
        <v>19</v>
      </c>
      <c r="C31" s="12">
        <v>29</v>
      </c>
      <c r="D31" s="14">
        <v>44</v>
      </c>
      <c r="E31" s="17"/>
      <c r="F31" s="17">
        <v>80</v>
      </c>
      <c r="G31" s="17">
        <v>28</v>
      </c>
      <c r="H31" s="85"/>
      <c r="I31" s="96"/>
    </row>
    <row r="32" spans="1:9" x14ac:dyDescent="0.2">
      <c r="A32" s="3">
        <f t="shared" si="0"/>
        <v>30</v>
      </c>
      <c r="B32" s="9">
        <v>18</v>
      </c>
      <c r="C32" s="12">
        <v>28</v>
      </c>
      <c r="D32" s="14"/>
      <c r="E32" s="17"/>
      <c r="F32" s="17"/>
      <c r="G32" s="17"/>
      <c r="H32" s="85"/>
      <c r="I32" s="96"/>
    </row>
    <row r="33" spans="1:9" ht="13.5" thickBot="1" x14ac:dyDescent="0.25">
      <c r="A33" s="3">
        <f t="shared" si="0"/>
        <v>31</v>
      </c>
      <c r="B33" s="10">
        <v>18</v>
      </c>
      <c r="C33" s="13">
        <v>29</v>
      </c>
      <c r="D33" s="97"/>
      <c r="E33" s="98"/>
      <c r="F33" s="98"/>
      <c r="G33" s="98"/>
      <c r="H33" s="99"/>
      <c r="I33" s="100"/>
    </row>
    <row r="34" spans="1:9" x14ac:dyDescent="0.2">
      <c r="A34" s="316" t="s">
        <v>11</v>
      </c>
      <c r="B34" s="309" t="s">
        <v>12</v>
      </c>
      <c r="C34" s="310"/>
      <c r="D34" s="309" t="s">
        <v>13</v>
      </c>
      <c r="E34" s="311"/>
      <c r="F34" s="311"/>
      <c r="G34" s="311"/>
      <c r="H34" s="312"/>
      <c r="I34" s="101"/>
    </row>
    <row r="35" spans="1:9" ht="13.5" thickBot="1" x14ac:dyDescent="0.25">
      <c r="A35" s="317"/>
      <c r="B35" s="30">
        <f>AVERAGE(B3:B33)</f>
        <v>17.903225806451612</v>
      </c>
      <c r="C35" s="31">
        <f>AVERAGE(C3:C33)</f>
        <v>30.693548387096776</v>
      </c>
      <c r="D35" s="38">
        <f t="shared" ref="D35:I35" si="1">SUM(D3:D33)</f>
        <v>133.5</v>
      </c>
      <c r="E35" s="39">
        <f t="shared" si="1"/>
        <v>0</v>
      </c>
      <c r="F35" s="39">
        <f t="shared" si="1"/>
        <v>111</v>
      </c>
      <c r="G35" s="39">
        <f t="shared" si="1"/>
        <v>102</v>
      </c>
      <c r="H35" s="86">
        <f t="shared" si="1"/>
        <v>0</v>
      </c>
      <c r="I35" s="40">
        <f t="shared" si="1"/>
        <v>45</v>
      </c>
    </row>
    <row r="36" spans="1:9" ht="13.5" thickBot="1" x14ac:dyDescent="0.25">
      <c r="A36" s="41" t="s">
        <v>18</v>
      </c>
      <c r="B36" s="32">
        <f>MIN(B3:B33)</f>
        <v>12</v>
      </c>
      <c r="C36" s="33">
        <f>MAX(C3:C33)</f>
        <v>36.5</v>
      </c>
      <c r="D36" s="315"/>
      <c r="E36" s="296"/>
      <c r="F36" s="296"/>
      <c r="G36" s="296"/>
      <c r="H36" s="296"/>
      <c r="I36" s="297"/>
    </row>
    <row r="37" spans="1:9" ht="13.5" thickBot="1" x14ac:dyDescent="0.25">
      <c r="A37" s="42" t="s">
        <v>15</v>
      </c>
      <c r="B37" s="34">
        <f>(B35+Nov!B34+Oct!B35+Sep!B34+Aug!B35)/5</f>
        <v>15.020215053763442</v>
      </c>
      <c r="C37" s="35">
        <f>(C35+Nov!C34+Oct!C35+Sep!C34+Aug!C35)/5</f>
        <v>30.929462365591398</v>
      </c>
      <c r="D37" s="43">
        <f>D35+Nov!D36</f>
        <v>258.5</v>
      </c>
      <c r="E37" s="51">
        <f>E35+Nov!E36</f>
        <v>0</v>
      </c>
      <c r="F37" s="51">
        <f>F35+Nov!F36</f>
        <v>255</v>
      </c>
      <c r="G37" s="51">
        <f>G35+Nov!G36</f>
        <v>167</v>
      </c>
      <c r="H37" s="51">
        <v>0</v>
      </c>
      <c r="I37" s="52">
        <f>I35+Nov!J36</f>
        <v>45</v>
      </c>
    </row>
    <row r="38" spans="1:9" ht="13.5" thickBot="1" x14ac:dyDescent="0.25">
      <c r="A38" s="318"/>
      <c r="B38" s="319"/>
      <c r="C38" s="320"/>
      <c r="D38" s="307" t="s">
        <v>12</v>
      </c>
      <c r="E38" s="308"/>
      <c r="F38" s="300">
        <f>AVERAGE(D35:H35)</f>
        <v>69.3</v>
      </c>
      <c r="G38" s="301"/>
      <c r="H38" s="301"/>
      <c r="I38" s="302"/>
    </row>
    <row r="39" spans="1:9" ht="13.5" thickBot="1" x14ac:dyDescent="0.25">
      <c r="A39" s="321"/>
      <c r="B39" s="322"/>
      <c r="C39" s="323"/>
      <c r="D39" s="305" t="s">
        <v>14</v>
      </c>
      <c r="E39" s="306"/>
      <c r="F39" s="92">
        <f>F38+Nov!F38</f>
        <v>141.96666666666664</v>
      </c>
      <c r="G39" s="313" t="s">
        <v>16</v>
      </c>
      <c r="H39" s="313"/>
      <c r="I39" s="314"/>
    </row>
    <row r="40" spans="1:9" x14ac:dyDescent="0.2">
      <c r="B40" s="29">
        <f>Sep!B36</f>
        <v>11.702150537634409</v>
      </c>
      <c r="C40" s="29">
        <f>Sep!C36</f>
        <v>28.776612903225804</v>
      </c>
      <c r="D40" s="288" t="s">
        <v>11</v>
      </c>
      <c r="E40" s="288"/>
    </row>
  </sheetData>
  <mergeCells count="13">
    <mergeCell ref="A34:A35"/>
    <mergeCell ref="A38:C39"/>
    <mergeCell ref="B1:C1"/>
    <mergeCell ref="D1:H1"/>
    <mergeCell ref="A1:A2"/>
    <mergeCell ref="D40:E40"/>
    <mergeCell ref="D39:E39"/>
    <mergeCell ref="D38:E38"/>
    <mergeCell ref="B34:C34"/>
    <mergeCell ref="D34:H34"/>
    <mergeCell ref="G39:I39"/>
    <mergeCell ref="F38:I38"/>
    <mergeCell ref="D36:I36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40"/>
  <sheetViews>
    <sheetView topLeftCell="A22" workbookViewId="0">
      <selection activeCell="I26" sqref="I26"/>
    </sheetView>
  </sheetViews>
  <sheetFormatPr defaultRowHeight="12.75" x14ac:dyDescent="0.2"/>
  <cols>
    <col min="1" max="9" width="9.7109375" customWidth="1"/>
  </cols>
  <sheetData>
    <row r="1" spans="1:9" x14ac:dyDescent="0.2">
      <c r="A1" s="286" t="s">
        <v>0</v>
      </c>
      <c r="B1" s="283" t="s">
        <v>1</v>
      </c>
      <c r="C1" s="284"/>
      <c r="D1" s="283" t="s">
        <v>4</v>
      </c>
      <c r="E1" s="285"/>
      <c r="F1" s="285"/>
      <c r="G1" s="285"/>
      <c r="H1" s="285"/>
      <c r="I1" s="284"/>
    </row>
    <row r="2" spans="1:9" ht="13.5" thickBot="1" x14ac:dyDescent="0.25">
      <c r="A2" s="287"/>
      <c r="B2" s="5" t="s">
        <v>2</v>
      </c>
      <c r="C2" s="6" t="s">
        <v>3</v>
      </c>
      <c r="D2" s="5" t="s">
        <v>5</v>
      </c>
      <c r="E2" s="7" t="s">
        <v>6</v>
      </c>
      <c r="F2" s="7" t="s">
        <v>7</v>
      </c>
      <c r="G2" s="7" t="s">
        <v>8</v>
      </c>
      <c r="H2" s="7" t="s">
        <v>40</v>
      </c>
      <c r="I2" s="6" t="s">
        <v>41</v>
      </c>
    </row>
    <row r="3" spans="1:9" x14ac:dyDescent="0.2">
      <c r="A3" s="2">
        <v>1</v>
      </c>
      <c r="B3" s="8">
        <v>16</v>
      </c>
      <c r="C3" s="11">
        <v>32</v>
      </c>
      <c r="D3" s="14"/>
      <c r="E3" s="15"/>
      <c r="F3" s="15"/>
      <c r="G3" s="15"/>
      <c r="H3" s="15"/>
      <c r="I3" s="16"/>
    </row>
    <row r="4" spans="1:9" x14ac:dyDescent="0.2">
      <c r="A4" s="3">
        <f t="shared" ref="A4:A33" si="0">A3+1</f>
        <v>2</v>
      </c>
      <c r="B4" s="9">
        <v>20</v>
      </c>
      <c r="C4" s="12">
        <v>31</v>
      </c>
      <c r="D4" s="14"/>
      <c r="E4" s="17"/>
      <c r="F4" s="17"/>
      <c r="G4" s="17"/>
      <c r="H4" s="17"/>
      <c r="I4" s="18"/>
    </row>
    <row r="5" spans="1:9" x14ac:dyDescent="0.2">
      <c r="A5" s="3">
        <f t="shared" si="0"/>
        <v>3</v>
      </c>
      <c r="B5" s="9">
        <v>19</v>
      </c>
      <c r="C5" s="12">
        <v>33</v>
      </c>
      <c r="D5" s="14"/>
      <c r="E5" s="17"/>
      <c r="F5" s="17"/>
      <c r="G5" s="17"/>
      <c r="H5" s="17"/>
      <c r="I5" s="18"/>
    </row>
    <row r="6" spans="1:9" x14ac:dyDescent="0.2">
      <c r="A6" s="3">
        <f t="shared" si="0"/>
        <v>4</v>
      </c>
      <c r="B6" s="9">
        <v>18</v>
      </c>
      <c r="C6" s="12">
        <v>34</v>
      </c>
      <c r="D6" s="14"/>
      <c r="E6" s="17"/>
      <c r="F6" s="17"/>
      <c r="G6" s="17"/>
      <c r="H6" s="17"/>
      <c r="I6" s="18"/>
    </row>
    <row r="7" spans="1:9" x14ac:dyDescent="0.2">
      <c r="A7" s="3">
        <f t="shared" si="0"/>
        <v>5</v>
      </c>
      <c r="B7" s="9">
        <v>20</v>
      </c>
      <c r="C7" s="12">
        <v>33</v>
      </c>
      <c r="D7" s="14"/>
      <c r="E7" s="17"/>
      <c r="F7" s="17"/>
      <c r="G7" s="17"/>
      <c r="H7" s="17"/>
      <c r="I7" s="18"/>
    </row>
    <row r="8" spans="1:9" x14ac:dyDescent="0.2">
      <c r="A8" s="3">
        <f t="shared" si="0"/>
        <v>6</v>
      </c>
      <c r="B8" s="9">
        <v>18</v>
      </c>
      <c r="C8" s="12">
        <v>34</v>
      </c>
      <c r="D8" s="14"/>
      <c r="E8" s="17"/>
      <c r="F8" s="17"/>
      <c r="G8" s="17"/>
      <c r="H8" s="17"/>
      <c r="I8" s="18"/>
    </row>
    <row r="9" spans="1:9" x14ac:dyDescent="0.2">
      <c r="A9" s="3">
        <f t="shared" si="0"/>
        <v>7</v>
      </c>
      <c r="B9" s="9">
        <v>21</v>
      </c>
      <c r="C9" s="12">
        <v>35</v>
      </c>
      <c r="D9" s="14"/>
      <c r="E9" s="17"/>
      <c r="F9" s="17"/>
      <c r="G9" s="17"/>
      <c r="H9" s="17"/>
      <c r="I9" s="18"/>
    </row>
    <row r="10" spans="1:9" x14ac:dyDescent="0.2">
      <c r="A10" s="3">
        <f t="shared" si="0"/>
        <v>8</v>
      </c>
      <c r="B10" s="9">
        <v>19</v>
      </c>
      <c r="C10" s="12">
        <v>35</v>
      </c>
      <c r="D10" s="14">
        <v>21</v>
      </c>
      <c r="E10" s="17"/>
      <c r="F10" s="17">
        <v>4</v>
      </c>
      <c r="G10" s="17">
        <v>24</v>
      </c>
      <c r="H10" s="17"/>
      <c r="I10" s="18"/>
    </row>
    <row r="11" spans="1:9" x14ac:dyDescent="0.2">
      <c r="A11" s="3">
        <f t="shared" si="0"/>
        <v>9</v>
      </c>
      <c r="B11" s="9">
        <v>20</v>
      </c>
      <c r="C11" s="12">
        <v>31</v>
      </c>
      <c r="D11" s="14"/>
      <c r="E11" s="17"/>
      <c r="F11" s="17"/>
      <c r="G11" s="17"/>
      <c r="H11" s="17"/>
      <c r="I11" s="18"/>
    </row>
    <row r="12" spans="1:9" x14ac:dyDescent="0.2">
      <c r="A12" s="3">
        <f t="shared" si="0"/>
        <v>10</v>
      </c>
      <c r="B12" s="9">
        <v>19</v>
      </c>
      <c r="C12" s="12">
        <v>36</v>
      </c>
      <c r="D12" s="14"/>
      <c r="E12" s="17"/>
      <c r="F12" s="17"/>
      <c r="G12" s="17"/>
      <c r="H12" s="17"/>
      <c r="I12" s="18"/>
    </row>
    <row r="13" spans="1:9" x14ac:dyDescent="0.2">
      <c r="A13" s="3">
        <f t="shared" si="0"/>
        <v>11</v>
      </c>
      <c r="B13" s="9">
        <v>21</v>
      </c>
      <c r="C13" s="12">
        <v>34</v>
      </c>
      <c r="D13" s="14"/>
      <c r="E13" s="17"/>
      <c r="F13" s="17">
        <v>3.5</v>
      </c>
      <c r="G13" s="17"/>
      <c r="H13" s="17"/>
      <c r="I13" s="18"/>
    </row>
    <row r="14" spans="1:9" x14ac:dyDescent="0.2">
      <c r="A14" s="3">
        <f t="shared" si="0"/>
        <v>12</v>
      </c>
      <c r="B14" s="9">
        <v>21</v>
      </c>
      <c r="C14" s="12">
        <v>34</v>
      </c>
      <c r="D14" s="14"/>
      <c r="E14" s="17"/>
      <c r="F14" s="17"/>
      <c r="G14" s="17"/>
      <c r="H14" s="17"/>
      <c r="I14" s="18"/>
    </row>
    <row r="15" spans="1:9" x14ac:dyDescent="0.2">
      <c r="A15" s="3">
        <f t="shared" si="0"/>
        <v>13</v>
      </c>
      <c r="B15" s="9">
        <v>19</v>
      </c>
      <c r="C15" s="12">
        <v>36</v>
      </c>
      <c r="D15" s="14"/>
      <c r="E15" s="17"/>
      <c r="F15" s="17"/>
      <c r="G15" s="17"/>
      <c r="H15" s="17"/>
      <c r="I15" s="18"/>
    </row>
    <row r="16" spans="1:9" x14ac:dyDescent="0.2">
      <c r="A16" s="3">
        <f t="shared" si="0"/>
        <v>14</v>
      </c>
      <c r="B16" s="9">
        <v>19</v>
      </c>
      <c r="C16" s="12">
        <v>36</v>
      </c>
      <c r="D16" s="14">
        <v>5</v>
      </c>
      <c r="E16" s="17"/>
      <c r="F16" s="17">
        <v>10</v>
      </c>
      <c r="G16" s="17"/>
      <c r="H16" s="17"/>
      <c r="I16" s="18">
        <v>16</v>
      </c>
    </row>
    <row r="17" spans="1:9" x14ac:dyDescent="0.2">
      <c r="A17" s="3">
        <f t="shared" si="0"/>
        <v>15</v>
      </c>
      <c r="B17" s="9">
        <v>19</v>
      </c>
      <c r="C17" s="12">
        <v>35</v>
      </c>
      <c r="D17" s="14"/>
      <c r="E17" s="17"/>
      <c r="F17" s="17"/>
      <c r="G17" s="17"/>
      <c r="H17" s="17"/>
      <c r="I17" s="18"/>
    </row>
    <row r="18" spans="1:9" x14ac:dyDescent="0.2">
      <c r="A18" s="3">
        <f t="shared" si="0"/>
        <v>16</v>
      </c>
      <c r="B18" s="9">
        <v>20</v>
      </c>
      <c r="C18" s="12">
        <v>37</v>
      </c>
      <c r="D18" s="14"/>
      <c r="E18" s="17"/>
      <c r="F18" s="17"/>
      <c r="G18" s="17"/>
      <c r="H18" s="17"/>
      <c r="I18" s="18"/>
    </row>
    <row r="19" spans="1:9" x14ac:dyDescent="0.2">
      <c r="A19" s="3">
        <f t="shared" si="0"/>
        <v>17</v>
      </c>
      <c r="B19" s="9">
        <v>20</v>
      </c>
      <c r="C19" s="12">
        <v>36</v>
      </c>
      <c r="D19" s="14"/>
      <c r="E19" s="17"/>
      <c r="F19" s="17"/>
      <c r="G19" s="17"/>
      <c r="H19" s="17"/>
      <c r="I19" s="18"/>
    </row>
    <row r="20" spans="1:9" x14ac:dyDescent="0.2">
      <c r="A20" s="3">
        <f t="shared" si="0"/>
        <v>18</v>
      </c>
      <c r="B20" s="9">
        <v>22</v>
      </c>
      <c r="C20" s="12">
        <v>36</v>
      </c>
      <c r="D20" s="14"/>
      <c r="E20" s="17"/>
      <c r="F20" s="17"/>
      <c r="G20" s="17"/>
      <c r="H20" s="17"/>
      <c r="I20" s="18"/>
    </row>
    <row r="21" spans="1:9" x14ac:dyDescent="0.2">
      <c r="A21" s="3">
        <f t="shared" si="0"/>
        <v>19</v>
      </c>
      <c r="B21" s="9">
        <v>20</v>
      </c>
      <c r="C21" s="12">
        <v>36</v>
      </c>
      <c r="D21" s="14"/>
      <c r="E21" s="17"/>
      <c r="F21" s="17"/>
      <c r="G21" s="17"/>
      <c r="H21" s="17"/>
      <c r="I21" s="18"/>
    </row>
    <row r="22" spans="1:9" x14ac:dyDescent="0.2">
      <c r="A22" s="3">
        <f t="shared" si="0"/>
        <v>20</v>
      </c>
      <c r="B22" s="9">
        <v>19</v>
      </c>
      <c r="C22" s="12">
        <v>35</v>
      </c>
      <c r="D22" s="14"/>
      <c r="E22" s="17"/>
      <c r="F22" s="17"/>
      <c r="G22" s="17"/>
      <c r="H22" s="17"/>
      <c r="I22" s="18"/>
    </row>
    <row r="23" spans="1:9" x14ac:dyDescent="0.2">
      <c r="A23" s="3">
        <f t="shared" si="0"/>
        <v>21</v>
      </c>
      <c r="B23" s="9">
        <v>18</v>
      </c>
      <c r="C23" s="12">
        <v>33</v>
      </c>
      <c r="D23" s="14"/>
      <c r="E23" s="17"/>
      <c r="F23" s="17"/>
      <c r="G23" s="17"/>
      <c r="H23" s="17"/>
      <c r="I23" s="18"/>
    </row>
    <row r="24" spans="1:9" x14ac:dyDescent="0.2">
      <c r="A24" s="3">
        <f t="shared" si="0"/>
        <v>22</v>
      </c>
      <c r="B24" s="9">
        <v>19</v>
      </c>
      <c r="C24" s="12">
        <v>36</v>
      </c>
      <c r="D24" s="14"/>
      <c r="E24" s="17"/>
      <c r="F24" s="17"/>
      <c r="G24" s="17"/>
      <c r="H24" s="17"/>
      <c r="I24" s="18"/>
    </row>
    <row r="25" spans="1:9" x14ac:dyDescent="0.2">
      <c r="A25" s="3">
        <f t="shared" si="0"/>
        <v>23</v>
      </c>
      <c r="B25" s="9">
        <v>20</v>
      </c>
      <c r="C25" s="12">
        <v>30</v>
      </c>
      <c r="D25" s="14">
        <v>3</v>
      </c>
      <c r="E25" s="17"/>
      <c r="F25" s="17">
        <v>20</v>
      </c>
      <c r="G25" s="17"/>
      <c r="H25" s="17"/>
      <c r="I25" s="18">
        <v>16</v>
      </c>
    </row>
    <row r="26" spans="1:9" x14ac:dyDescent="0.2">
      <c r="A26" s="3">
        <f t="shared" si="0"/>
        <v>24</v>
      </c>
      <c r="B26" s="9">
        <v>21</v>
      </c>
      <c r="C26" s="12">
        <v>35</v>
      </c>
      <c r="D26" s="14"/>
      <c r="E26" s="17"/>
      <c r="F26" s="17"/>
      <c r="G26" s="17"/>
      <c r="H26" s="17"/>
      <c r="I26" s="18"/>
    </row>
    <row r="27" spans="1:9" x14ac:dyDescent="0.2">
      <c r="A27" s="3">
        <f t="shared" si="0"/>
        <v>25</v>
      </c>
      <c r="B27" s="9">
        <v>21</v>
      </c>
      <c r="C27" s="12">
        <v>34</v>
      </c>
      <c r="D27" s="14"/>
      <c r="E27" s="17"/>
      <c r="F27" s="17"/>
      <c r="G27" s="17"/>
      <c r="H27" s="17"/>
      <c r="I27" s="18"/>
    </row>
    <row r="28" spans="1:9" x14ac:dyDescent="0.2">
      <c r="A28" s="3">
        <f t="shared" si="0"/>
        <v>26</v>
      </c>
      <c r="B28" s="9">
        <v>20</v>
      </c>
      <c r="C28" s="12">
        <v>33</v>
      </c>
      <c r="D28" s="14"/>
      <c r="E28" s="17"/>
      <c r="F28" s="17"/>
      <c r="G28" s="17"/>
      <c r="H28" s="17"/>
      <c r="I28" s="18"/>
    </row>
    <row r="29" spans="1:9" x14ac:dyDescent="0.2">
      <c r="A29" s="3">
        <f t="shared" si="0"/>
        <v>27</v>
      </c>
      <c r="B29" s="9">
        <v>20</v>
      </c>
      <c r="C29" s="12">
        <v>32</v>
      </c>
      <c r="D29" s="14"/>
      <c r="E29" s="17"/>
      <c r="F29" s="17"/>
      <c r="G29" s="17"/>
      <c r="H29" s="17"/>
      <c r="I29" s="18"/>
    </row>
    <row r="30" spans="1:9" x14ac:dyDescent="0.2">
      <c r="A30" s="3">
        <f t="shared" si="0"/>
        <v>28</v>
      </c>
      <c r="B30" s="9">
        <v>19</v>
      </c>
      <c r="C30" s="12">
        <v>30</v>
      </c>
      <c r="D30" s="14"/>
      <c r="E30" s="17"/>
      <c r="F30" s="17"/>
      <c r="G30" s="17"/>
      <c r="H30" s="17"/>
      <c r="I30" s="18"/>
    </row>
    <row r="31" spans="1:9" x14ac:dyDescent="0.2">
      <c r="A31" s="3">
        <f t="shared" si="0"/>
        <v>29</v>
      </c>
      <c r="B31" s="9">
        <v>19</v>
      </c>
      <c r="C31" s="12">
        <v>30</v>
      </c>
      <c r="D31" s="14"/>
      <c r="E31" s="17"/>
      <c r="F31" s="17"/>
      <c r="G31" s="17"/>
      <c r="H31" s="17"/>
      <c r="I31" s="18"/>
    </row>
    <row r="32" spans="1:9" x14ac:dyDescent="0.2">
      <c r="A32" s="3">
        <f t="shared" si="0"/>
        <v>30</v>
      </c>
      <c r="B32" s="9">
        <v>19</v>
      </c>
      <c r="C32" s="12">
        <v>30</v>
      </c>
      <c r="D32" s="14"/>
      <c r="E32" s="17"/>
      <c r="F32" s="17"/>
      <c r="G32" s="17"/>
      <c r="H32" s="17"/>
      <c r="I32" s="18"/>
    </row>
    <row r="33" spans="1:11" ht="13.5" thickBot="1" x14ac:dyDescent="0.25">
      <c r="A33" s="3">
        <f t="shared" si="0"/>
        <v>31</v>
      </c>
      <c r="B33" s="10">
        <v>19</v>
      </c>
      <c r="C33" s="13">
        <v>30</v>
      </c>
      <c r="D33" s="27"/>
      <c r="E33" s="20"/>
      <c r="F33" s="20"/>
      <c r="G33" s="20"/>
      <c r="H33" s="20"/>
      <c r="I33" s="21"/>
      <c r="J33" t="s">
        <v>11</v>
      </c>
    </row>
    <row r="34" spans="1:11" x14ac:dyDescent="0.2">
      <c r="A34" s="316" t="s">
        <v>11</v>
      </c>
      <c r="B34" s="309" t="s">
        <v>12</v>
      </c>
      <c r="C34" s="310"/>
      <c r="D34" s="309" t="s">
        <v>13</v>
      </c>
      <c r="E34" s="311"/>
      <c r="F34" s="311"/>
      <c r="G34" s="311"/>
      <c r="H34" s="311"/>
      <c r="I34" s="310"/>
    </row>
    <row r="35" spans="1:11" ht="13.5" thickBot="1" x14ac:dyDescent="0.25">
      <c r="A35" s="317"/>
      <c r="B35" s="30">
        <f>AVERAGE(B3:B33)</f>
        <v>19.516129032258064</v>
      </c>
      <c r="C35" s="31">
        <f>AVERAGE(C3:C33)</f>
        <v>33.612903225806448</v>
      </c>
      <c r="D35" s="38">
        <f t="shared" ref="D35:I35" si="1">SUM(D3:D33)</f>
        <v>29</v>
      </c>
      <c r="E35" s="39">
        <f t="shared" si="1"/>
        <v>0</v>
      </c>
      <c r="F35" s="39">
        <f t="shared" si="1"/>
        <v>37.5</v>
      </c>
      <c r="G35" s="39">
        <f t="shared" si="1"/>
        <v>24</v>
      </c>
      <c r="H35" s="39">
        <f t="shared" si="1"/>
        <v>0</v>
      </c>
      <c r="I35" s="40">
        <f t="shared" si="1"/>
        <v>32</v>
      </c>
    </row>
    <row r="36" spans="1:11" ht="13.5" thickBot="1" x14ac:dyDescent="0.25">
      <c r="A36" s="41" t="s">
        <v>18</v>
      </c>
      <c r="B36" s="32">
        <f>MIN(B3:B33)</f>
        <v>16</v>
      </c>
      <c r="C36" s="33">
        <f>MAX(C3:C33)</f>
        <v>37</v>
      </c>
      <c r="D36" s="296"/>
      <c r="E36" s="296"/>
      <c r="F36" s="296"/>
      <c r="G36" s="296"/>
      <c r="H36" s="296"/>
      <c r="I36" s="297"/>
      <c r="K36" t="s">
        <v>11</v>
      </c>
    </row>
    <row r="37" spans="1:11" ht="13.5" thickBot="1" x14ac:dyDescent="0.25">
      <c r="A37" s="42" t="s">
        <v>15</v>
      </c>
      <c r="B37" s="34">
        <f>(B35+Dec!B35+Nov!B34+Oct!B35+Sep!B34+Aug!B35)/6</f>
        <v>15.769534050179212</v>
      </c>
      <c r="C37" s="36">
        <f>(C35+Dec!C35+Nov!C34+Oct!C35+Sep!C34+Aug!C35)/6</f>
        <v>31.376702508960573</v>
      </c>
      <c r="D37" s="43">
        <f>D35+Dec!D37</f>
        <v>287.5</v>
      </c>
      <c r="E37" s="44">
        <f>E35+Dec!E37</f>
        <v>0</v>
      </c>
      <c r="F37" s="44">
        <f>F35+Dec!F37</f>
        <v>292.5</v>
      </c>
      <c r="G37" s="44">
        <f>G35+Dec!G37</f>
        <v>191</v>
      </c>
      <c r="H37" s="44">
        <f>H35+Dec!H37</f>
        <v>0</v>
      </c>
      <c r="I37" s="45">
        <f>I35+Dec!H37</f>
        <v>32</v>
      </c>
    </row>
    <row r="38" spans="1:11" ht="13.5" thickBot="1" x14ac:dyDescent="0.25">
      <c r="A38" s="318"/>
      <c r="B38" s="319"/>
      <c r="C38" s="320"/>
      <c r="D38" s="327" t="s">
        <v>12</v>
      </c>
      <c r="E38" s="328"/>
      <c r="F38" s="329">
        <f>AVERAGE(D35:I35)</f>
        <v>20.416666666666668</v>
      </c>
      <c r="G38" s="296"/>
      <c r="H38" s="296"/>
      <c r="I38" s="297"/>
    </row>
    <row r="39" spans="1:11" ht="13.5" thickBot="1" x14ac:dyDescent="0.25">
      <c r="A39" s="321"/>
      <c r="B39" s="322"/>
      <c r="C39" s="323"/>
      <c r="D39" s="325" t="s">
        <v>14</v>
      </c>
      <c r="E39" s="326"/>
      <c r="F39" s="87">
        <f>F38+Dec!F39</f>
        <v>162.3833333333333</v>
      </c>
      <c r="G39" s="293" t="s">
        <v>16</v>
      </c>
      <c r="H39" s="293"/>
      <c r="I39" s="294"/>
    </row>
    <row r="40" spans="1:11" x14ac:dyDescent="0.2">
      <c r="B40" s="29">
        <f>Sep!B36</f>
        <v>11.702150537634409</v>
      </c>
      <c r="C40" s="29">
        <f>Sep!C36</f>
        <v>28.776612903225804</v>
      </c>
      <c r="D40" s="288" t="s">
        <v>11</v>
      </c>
      <c r="E40" s="288"/>
    </row>
  </sheetData>
  <mergeCells count="13">
    <mergeCell ref="D40:E40"/>
    <mergeCell ref="D39:E39"/>
    <mergeCell ref="D38:E38"/>
    <mergeCell ref="B34:C34"/>
    <mergeCell ref="D34:I34"/>
    <mergeCell ref="G39:I39"/>
    <mergeCell ref="F38:I38"/>
    <mergeCell ref="A34:A35"/>
    <mergeCell ref="D36:I36"/>
    <mergeCell ref="A38:C39"/>
    <mergeCell ref="B1:C1"/>
    <mergeCell ref="D1:I1"/>
    <mergeCell ref="A1:A2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40"/>
  <sheetViews>
    <sheetView workbookViewId="0">
      <selection activeCell="A16" sqref="A16"/>
    </sheetView>
  </sheetViews>
  <sheetFormatPr defaultRowHeight="12.75" x14ac:dyDescent="0.2"/>
  <cols>
    <col min="1" max="1" width="9.7109375" style="226" customWidth="1"/>
    <col min="2" max="9" width="9.7109375" style="93" customWidth="1"/>
    <col min="10" max="16384" width="9.140625" style="93"/>
  </cols>
  <sheetData>
    <row r="1" spans="1:9" x14ac:dyDescent="0.2">
      <c r="A1" s="331" t="s">
        <v>0</v>
      </c>
      <c r="B1" s="330" t="s">
        <v>1</v>
      </c>
      <c r="C1" s="330"/>
      <c r="D1" s="330" t="s">
        <v>4</v>
      </c>
      <c r="E1" s="330"/>
      <c r="F1" s="330"/>
      <c r="G1" s="330"/>
      <c r="H1" s="330"/>
      <c r="I1" s="103"/>
    </row>
    <row r="2" spans="1:9" x14ac:dyDescent="0.2">
      <c r="A2" s="331"/>
      <c r="B2" s="103" t="s">
        <v>2</v>
      </c>
      <c r="C2" s="103" t="s">
        <v>3</v>
      </c>
      <c r="D2" s="103" t="s">
        <v>5</v>
      </c>
      <c r="E2" s="103" t="s">
        <v>6</v>
      </c>
      <c r="F2" s="103" t="s">
        <v>7</v>
      </c>
      <c r="G2" s="103" t="s">
        <v>8</v>
      </c>
      <c r="H2" s="103" t="s">
        <v>40</v>
      </c>
      <c r="I2" s="103" t="s">
        <v>41</v>
      </c>
    </row>
    <row r="3" spans="1:9" x14ac:dyDescent="0.2">
      <c r="A3" s="224">
        <v>1</v>
      </c>
      <c r="B3" s="105">
        <v>19</v>
      </c>
      <c r="C3" s="106">
        <v>30</v>
      </c>
      <c r="D3" s="17">
        <v>14</v>
      </c>
      <c r="E3" s="17"/>
      <c r="F3" s="17">
        <v>4</v>
      </c>
      <c r="G3" s="17"/>
      <c r="H3" s="17"/>
      <c r="I3" s="17">
        <v>30</v>
      </c>
    </row>
    <row r="4" spans="1:9" x14ac:dyDescent="0.2">
      <c r="A4" s="224">
        <f t="shared" ref="A4:A28" si="0">A3+1</f>
        <v>2</v>
      </c>
      <c r="B4" s="105">
        <v>20</v>
      </c>
      <c r="C4" s="106">
        <v>31</v>
      </c>
      <c r="D4" s="17"/>
      <c r="E4" s="17"/>
      <c r="F4" s="17"/>
      <c r="G4" s="17"/>
      <c r="H4" s="17"/>
      <c r="I4" s="17"/>
    </row>
    <row r="5" spans="1:9" x14ac:dyDescent="0.2">
      <c r="A5" s="224">
        <f t="shared" si="0"/>
        <v>3</v>
      </c>
      <c r="B5" s="105">
        <v>20</v>
      </c>
      <c r="C5" s="106">
        <v>32</v>
      </c>
      <c r="D5" s="17"/>
      <c r="E5" s="17"/>
      <c r="F5" s="17"/>
      <c r="G5" s="17"/>
      <c r="H5" s="17"/>
      <c r="I5" s="17"/>
    </row>
    <row r="6" spans="1:9" x14ac:dyDescent="0.2">
      <c r="A6" s="224">
        <f t="shared" si="0"/>
        <v>4</v>
      </c>
      <c r="B6" s="105">
        <v>20</v>
      </c>
      <c r="C6" s="106">
        <v>33</v>
      </c>
      <c r="D6" s="17"/>
      <c r="E6" s="17"/>
      <c r="F6" s="17"/>
      <c r="G6" s="17"/>
      <c r="H6" s="17"/>
      <c r="I6" s="17"/>
    </row>
    <row r="7" spans="1:9" x14ac:dyDescent="0.2">
      <c r="A7" s="224">
        <f t="shared" si="0"/>
        <v>5</v>
      </c>
      <c r="B7" s="105">
        <v>22</v>
      </c>
      <c r="C7" s="106">
        <v>35</v>
      </c>
      <c r="D7" s="17"/>
      <c r="E7" s="17"/>
      <c r="F7" s="17"/>
      <c r="G7" s="17"/>
      <c r="H7" s="17"/>
      <c r="I7" s="17"/>
    </row>
    <row r="8" spans="1:9" x14ac:dyDescent="0.2">
      <c r="A8" s="224">
        <f t="shared" si="0"/>
        <v>6</v>
      </c>
      <c r="B8" s="105">
        <v>21</v>
      </c>
      <c r="C8" s="106">
        <v>26</v>
      </c>
      <c r="D8" s="17"/>
      <c r="E8" s="17"/>
      <c r="F8" s="17">
        <v>2</v>
      </c>
      <c r="G8" s="17">
        <v>10</v>
      </c>
      <c r="H8" s="17"/>
      <c r="I8" s="17">
        <v>1</v>
      </c>
    </row>
    <row r="9" spans="1:9" x14ac:dyDescent="0.2">
      <c r="A9" s="224">
        <f t="shared" si="0"/>
        <v>7</v>
      </c>
      <c r="B9" s="105">
        <v>19</v>
      </c>
      <c r="C9" s="106">
        <v>31</v>
      </c>
      <c r="D9" s="17"/>
      <c r="E9" s="17"/>
      <c r="F9" s="17"/>
      <c r="G9" s="17"/>
      <c r="H9" s="17"/>
      <c r="I9" s="17"/>
    </row>
    <row r="10" spans="1:9" x14ac:dyDescent="0.2">
      <c r="A10" s="224">
        <f t="shared" si="0"/>
        <v>8</v>
      </c>
      <c r="B10" s="105">
        <v>19</v>
      </c>
      <c r="C10" s="106">
        <v>34</v>
      </c>
      <c r="D10" s="17"/>
      <c r="E10" s="17"/>
      <c r="F10" s="17"/>
      <c r="G10" s="17"/>
      <c r="H10" s="17"/>
      <c r="I10" s="17"/>
    </row>
    <row r="11" spans="1:9" x14ac:dyDescent="0.2">
      <c r="A11" s="224">
        <f t="shared" si="0"/>
        <v>9</v>
      </c>
      <c r="B11" s="105">
        <v>19</v>
      </c>
      <c r="C11" s="106">
        <v>33</v>
      </c>
      <c r="D11" s="17"/>
      <c r="E11" s="17"/>
      <c r="F11" s="17"/>
      <c r="G11" s="17"/>
      <c r="H11" s="17"/>
      <c r="I11" s="17"/>
    </row>
    <row r="12" spans="1:9" x14ac:dyDescent="0.2">
      <c r="A12" s="224">
        <f t="shared" si="0"/>
        <v>10</v>
      </c>
      <c r="B12" s="105">
        <v>20</v>
      </c>
      <c r="C12" s="106">
        <v>34</v>
      </c>
      <c r="D12" s="17"/>
      <c r="E12" s="17"/>
      <c r="F12" s="17"/>
      <c r="G12" s="17"/>
      <c r="H12" s="17"/>
      <c r="I12" s="17"/>
    </row>
    <row r="13" spans="1:9" x14ac:dyDescent="0.2">
      <c r="A13" s="224">
        <f t="shared" si="0"/>
        <v>11</v>
      </c>
      <c r="B13" s="105">
        <v>19</v>
      </c>
      <c r="C13" s="106">
        <v>35</v>
      </c>
      <c r="D13" s="17"/>
      <c r="E13" s="17"/>
      <c r="F13" s="17"/>
      <c r="G13" s="17"/>
      <c r="H13" s="17"/>
      <c r="I13" s="17"/>
    </row>
    <row r="14" spans="1:9" x14ac:dyDescent="0.2">
      <c r="A14" s="224">
        <f t="shared" si="0"/>
        <v>12</v>
      </c>
      <c r="B14" s="105">
        <v>18</v>
      </c>
      <c r="C14" s="106">
        <v>36</v>
      </c>
      <c r="D14" s="17"/>
      <c r="E14" s="17"/>
      <c r="F14" s="17"/>
      <c r="G14" s="17"/>
      <c r="H14" s="17"/>
      <c r="I14" s="17"/>
    </row>
    <row r="15" spans="1:9" x14ac:dyDescent="0.2">
      <c r="A15" s="224">
        <f t="shared" si="0"/>
        <v>13</v>
      </c>
      <c r="B15" s="105">
        <v>19</v>
      </c>
      <c r="C15" s="106">
        <v>33</v>
      </c>
      <c r="D15" s="17">
        <v>16</v>
      </c>
      <c r="E15" s="17"/>
      <c r="F15" s="17">
        <v>5</v>
      </c>
      <c r="G15" s="17"/>
      <c r="H15" s="17">
        <v>7</v>
      </c>
      <c r="I15" s="17"/>
    </row>
    <row r="16" spans="1:9" x14ac:dyDescent="0.2">
      <c r="A16" s="224">
        <f t="shared" si="0"/>
        <v>14</v>
      </c>
      <c r="B16" s="105">
        <v>19</v>
      </c>
      <c r="C16" s="106">
        <v>33</v>
      </c>
      <c r="D16" s="17"/>
      <c r="E16" s="17"/>
      <c r="F16" s="17"/>
      <c r="G16" s="17"/>
      <c r="H16" s="17"/>
      <c r="I16" s="17"/>
    </row>
    <row r="17" spans="1:9" x14ac:dyDescent="0.2">
      <c r="A17" s="224">
        <f t="shared" si="0"/>
        <v>15</v>
      </c>
      <c r="B17" s="105">
        <v>18</v>
      </c>
      <c r="C17" s="106">
        <v>34</v>
      </c>
      <c r="D17" s="17"/>
      <c r="E17" s="17"/>
      <c r="F17" s="17"/>
      <c r="G17" s="17"/>
      <c r="H17" s="17"/>
      <c r="I17" s="17"/>
    </row>
    <row r="18" spans="1:9" x14ac:dyDescent="0.2">
      <c r="A18" s="224">
        <f t="shared" si="0"/>
        <v>16</v>
      </c>
      <c r="B18" s="105">
        <v>17</v>
      </c>
      <c r="C18" s="106">
        <v>34</v>
      </c>
      <c r="D18" s="17"/>
      <c r="E18" s="17"/>
      <c r="F18" s="17"/>
      <c r="G18" s="17"/>
      <c r="H18" s="17"/>
      <c r="I18" s="17"/>
    </row>
    <row r="19" spans="1:9" x14ac:dyDescent="0.2">
      <c r="A19" s="224">
        <f t="shared" si="0"/>
        <v>17</v>
      </c>
      <c r="B19" s="105">
        <v>18</v>
      </c>
      <c r="C19" s="106">
        <v>34</v>
      </c>
      <c r="D19" s="17"/>
      <c r="E19" s="17"/>
      <c r="F19" s="17"/>
      <c r="G19" s="17"/>
      <c r="H19" s="17"/>
      <c r="I19" s="17"/>
    </row>
    <row r="20" spans="1:9" x14ac:dyDescent="0.2">
      <c r="A20" s="224">
        <f t="shared" si="0"/>
        <v>18</v>
      </c>
      <c r="B20" s="105">
        <v>19</v>
      </c>
      <c r="C20" s="106">
        <v>33</v>
      </c>
      <c r="D20" s="17"/>
      <c r="E20" s="17"/>
      <c r="F20" s="17"/>
      <c r="G20" s="17"/>
      <c r="H20" s="17"/>
      <c r="I20" s="17"/>
    </row>
    <row r="21" spans="1:9" x14ac:dyDescent="0.2">
      <c r="A21" s="224">
        <f t="shared" si="0"/>
        <v>19</v>
      </c>
      <c r="B21" s="105">
        <v>22</v>
      </c>
      <c r="C21" s="106">
        <v>33</v>
      </c>
      <c r="D21" s="17">
        <v>8</v>
      </c>
      <c r="E21" s="17"/>
      <c r="F21" s="17">
        <v>9</v>
      </c>
      <c r="G21" s="17"/>
      <c r="H21" s="17"/>
      <c r="I21" s="17">
        <v>15</v>
      </c>
    </row>
    <row r="22" spans="1:9" x14ac:dyDescent="0.2">
      <c r="A22" s="224">
        <f t="shared" si="0"/>
        <v>20</v>
      </c>
      <c r="B22" s="105">
        <v>19</v>
      </c>
      <c r="C22" s="106">
        <v>32</v>
      </c>
      <c r="D22" s="17"/>
      <c r="E22" s="17"/>
      <c r="F22" s="17"/>
      <c r="G22" s="17"/>
      <c r="H22" s="17"/>
      <c r="I22" s="17">
        <v>27</v>
      </c>
    </row>
    <row r="23" spans="1:9" x14ac:dyDescent="0.2">
      <c r="A23" s="224">
        <f t="shared" si="0"/>
        <v>21</v>
      </c>
      <c r="B23" s="105">
        <v>19</v>
      </c>
      <c r="C23" s="106">
        <v>36</v>
      </c>
      <c r="D23" s="17"/>
      <c r="E23" s="17"/>
      <c r="F23" s="17">
        <v>60</v>
      </c>
      <c r="G23" s="17"/>
      <c r="H23" s="17"/>
      <c r="I23" s="17">
        <v>9</v>
      </c>
    </row>
    <row r="24" spans="1:9" x14ac:dyDescent="0.2">
      <c r="A24" s="224">
        <f t="shared" si="0"/>
        <v>22</v>
      </c>
      <c r="B24" s="105">
        <v>20</v>
      </c>
      <c r="C24" s="106">
        <v>31</v>
      </c>
      <c r="D24" s="17"/>
      <c r="E24" s="17"/>
      <c r="F24" s="17"/>
      <c r="G24" s="17"/>
      <c r="H24" s="17"/>
      <c r="I24" s="17"/>
    </row>
    <row r="25" spans="1:9" x14ac:dyDescent="0.2">
      <c r="A25" s="224">
        <f t="shared" si="0"/>
        <v>23</v>
      </c>
      <c r="B25" s="105">
        <v>19</v>
      </c>
      <c r="C25" s="106">
        <v>32</v>
      </c>
      <c r="D25" s="17">
        <v>40</v>
      </c>
      <c r="E25" s="17"/>
      <c r="F25" s="17">
        <v>14</v>
      </c>
      <c r="G25" s="17"/>
      <c r="H25" s="17"/>
      <c r="I25" s="17">
        <v>3</v>
      </c>
    </row>
    <row r="26" spans="1:9" x14ac:dyDescent="0.2">
      <c r="A26" s="224">
        <f t="shared" si="0"/>
        <v>24</v>
      </c>
      <c r="B26" s="105">
        <v>22</v>
      </c>
      <c r="C26" s="106">
        <v>32</v>
      </c>
      <c r="D26" s="17"/>
      <c r="E26" s="17"/>
      <c r="F26" s="17"/>
      <c r="G26" s="17"/>
      <c r="H26" s="17"/>
      <c r="I26" s="17"/>
    </row>
    <row r="27" spans="1:9" x14ac:dyDescent="0.2">
      <c r="A27" s="224">
        <f t="shared" si="0"/>
        <v>25</v>
      </c>
      <c r="B27" s="105">
        <v>19</v>
      </c>
      <c r="C27" s="106">
        <v>31</v>
      </c>
      <c r="D27" s="17"/>
      <c r="E27" s="17"/>
      <c r="F27" s="17"/>
      <c r="G27" s="17"/>
      <c r="H27" s="17"/>
      <c r="I27" s="17"/>
    </row>
    <row r="28" spans="1:9" x14ac:dyDescent="0.2">
      <c r="A28" s="224">
        <f t="shared" si="0"/>
        <v>26</v>
      </c>
      <c r="B28" s="105">
        <v>17</v>
      </c>
      <c r="C28" s="106">
        <v>25</v>
      </c>
      <c r="D28" s="17">
        <v>20</v>
      </c>
      <c r="E28" s="17"/>
      <c r="F28" s="17">
        <v>15</v>
      </c>
      <c r="G28" s="17">
        <v>12</v>
      </c>
      <c r="H28" s="17"/>
      <c r="I28" s="17">
        <v>21</v>
      </c>
    </row>
    <row r="29" spans="1:9" x14ac:dyDescent="0.2">
      <c r="A29" s="224">
        <v>27</v>
      </c>
      <c r="B29" s="105">
        <v>16</v>
      </c>
      <c r="C29" s="106">
        <v>29</v>
      </c>
      <c r="D29" s="17"/>
      <c r="E29" s="17"/>
      <c r="F29" s="17"/>
      <c r="G29" s="17"/>
      <c r="H29" s="17"/>
      <c r="I29" s="17"/>
    </row>
    <row r="30" spans="1:9" x14ac:dyDescent="0.2">
      <c r="A30" s="224">
        <v>28</v>
      </c>
      <c r="B30" s="105">
        <v>19</v>
      </c>
      <c r="C30" s="106">
        <v>32</v>
      </c>
      <c r="D30" s="17"/>
      <c r="E30" s="17"/>
      <c r="F30" s="17"/>
      <c r="G30" s="17"/>
      <c r="H30" s="17"/>
      <c r="I30" s="17"/>
    </row>
    <row r="31" spans="1:9" x14ac:dyDescent="0.2">
      <c r="A31" s="224">
        <v>29</v>
      </c>
      <c r="B31" s="105"/>
      <c r="C31" s="106"/>
      <c r="D31" s="17"/>
      <c r="E31" s="17"/>
      <c r="F31" s="17"/>
      <c r="G31" s="17"/>
      <c r="H31" s="17"/>
      <c r="I31" s="17"/>
    </row>
    <row r="32" spans="1:9" x14ac:dyDescent="0.2">
      <c r="A32" s="225" t="s">
        <v>11</v>
      </c>
      <c r="B32" s="335" t="s">
        <v>11</v>
      </c>
      <c r="C32" s="335"/>
      <c r="D32" s="335" t="s">
        <v>13</v>
      </c>
      <c r="E32" s="335"/>
      <c r="F32" s="335"/>
      <c r="G32" s="335"/>
      <c r="H32" s="335"/>
      <c r="I32" s="104"/>
    </row>
    <row r="33" spans="1:9" x14ac:dyDescent="0.2">
      <c r="A33" s="224" t="s">
        <v>12</v>
      </c>
      <c r="B33" s="67">
        <f>AVERAGE(B3:B31)</f>
        <v>19.214285714285715</v>
      </c>
      <c r="C33" s="107">
        <f>AVERAGE(C3:C31)</f>
        <v>32.285714285714285</v>
      </c>
      <c r="D33" s="60">
        <f t="shared" ref="D33:I33" si="1">SUM(D3:D31)</f>
        <v>98</v>
      </c>
      <c r="E33" s="60">
        <f t="shared" si="1"/>
        <v>0</v>
      </c>
      <c r="F33" s="60">
        <f t="shared" si="1"/>
        <v>109</v>
      </c>
      <c r="G33" s="60">
        <f t="shared" si="1"/>
        <v>22</v>
      </c>
      <c r="H33" s="60">
        <f t="shared" si="1"/>
        <v>7</v>
      </c>
      <c r="I33" s="60">
        <f t="shared" si="1"/>
        <v>106</v>
      </c>
    </row>
    <row r="34" spans="1:9" x14ac:dyDescent="0.2">
      <c r="A34" s="224" t="s">
        <v>18</v>
      </c>
      <c r="B34" s="67">
        <f>MIN(B3:B31)</f>
        <v>16</v>
      </c>
      <c r="C34" s="107">
        <f>MAX(C3:C31)</f>
        <v>36</v>
      </c>
      <c r="D34" s="336"/>
      <c r="E34" s="336"/>
      <c r="F34" s="336"/>
      <c r="G34" s="336"/>
      <c r="H34" s="336"/>
      <c r="I34" s="103"/>
    </row>
    <row r="35" spans="1:9" x14ac:dyDescent="0.2">
      <c r="A35" s="224" t="s">
        <v>15</v>
      </c>
      <c r="B35" s="67">
        <f>(B33+Jan!B35+Dec!B35+Nov!B34+Oct!B35+Sep!B34+Aug!B35)/7</f>
        <v>16.261641430765852</v>
      </c>
      <c r="C35" s="107">
        <f>(C33+Jan!C35+Dec!C35+Nov!C34+Oct!C35+Sep!C34+Aug!C35)/7</f>
        <v>31.506561334211103</v>
      </c>
      <c r="D35" s="60">
        <f>D33+Jan!D37</f>
        <v>385.5</v>
      </c>
      <c r="E35" s="60">
        <f>E33+Jan!E37</f>
        <v>0</v>
      </c>
      <c r="F35" s="60">
        <f>F33+Jan!F37</f>
        <v>401.5</v>
      </c>
      <c r="G35" s="60">
        <f>G33+Jan!G37</f>
        <v>213</v>
      </c>
      <c r="H35" s="60">
        <f>H33+Jan!I37</f>
        <v>39</v>
      </c>
      <c r="I35" s="60">
        <f>I33+Jan!J37</f>
        <v>106</v>
      </c>
    </row>
    <row r="36" spans="1:9" x14ac:dyDescent="0.2">
      <c r="A36" s="330"/>
      <c r="B36" s="330"/>
      <c r="C36" s="330"/>
      <c r="D36" s="334" t="s">
        <v>12</v>
      </c>
      <c r="E36" s="334"/>
      <c r="F36" s="336">
        <f>AVERAGE(D33:H33)</f>
        <v>47.2</v>
      </c>
      <c r="G36" s="336"/>
      <c r="H36" s="336"/>
      <c r="I36" s="103"/>
    </row>
    <row r="37" spans="1:9" x14ac:dyDescent="0.2">
      <c r="A37" s="330"/>
      <c r="B37" s="330"/>
      <c r="C37" s="330"/>
      <c r="D37" s="334" t="s">
        <v>14</v>
      </c>
      <c r="E37" s="334"/>
      <c r="F37" s="332">
        <f>F36+Jan!F39</f>
        <v>209.58333333333331</v>
      </c>
      <c r="G37" s="332"/>
      <c r="H37" s="102" t="s">
        <v>16</v>
      </c>
      <c r="I37" s="102"/>
    </row>
    <row r="38" spans="1:9" x14ac:dyDescent="0.2">
      <c r="B38" s="29">
        <f>Sep!B36</f>
        <v>11.702150537634409</v>
      </c>
      <c r="C38" s="29">
        <f>Sep!C36</f>
        <v>28.776612903225804</v>
      </c>
      <c r="D38" s="333" t="s">
        <v>11</v>
      </c>
      <c r="E38" s="333"/>
    </row>
    <row r="40" spans="1:9" x14ac:dyDescent="0.2">
      <c r="I40" s="108"/>
    </row>
  </sheetData>
  <mergeCells count="12">
    <mergeCell ref="B1:C1"/>
    <mergeCell ref="D1:H1"/>
    <mergeCell ref="A1:A2"/>
    <mergeCell ref="F37:G37"/>
    <mergeCell ref="D38:E38"/>
    <mergeCell ref="D37:E37"/>
    <mergeCell ref="D36:E36"/>
    <mergeCell ref="B32:C32"/>
    <mergeCell ref="D32:H32"/>
    <mergeCell ref="F36:H36"/>
    <mergeCell ref="D34:H34"/>
    <mergeCell ref="A36:C37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40"/>
  <sheetViews>
    <sheetView topLeftCell="A13" workbookViewId="0">
      <selection activeCell="D34" sqref="D34:I34"/>
    </sheetView>
  </sheetViews>
  <sheetFormatPr defaultRowHeight="12.75" x14ac:dyDescent="0.2"/>
  <cols>
    <col min="1" max="1" width="9.7109375" style="91" customWidth="1"/>
    <col min="2" max="9" width="9.7109375" customWidth="1"/>
  </cols>
  <sheetData>
    <row r="1" spans="1:9" x14ac:dyDescent="0.2">
      <c r="A1" s="286" t="s">
        <v>0</v>
      </c>
      <c r="B1" s="283" t="s">
        <v>1</v>
      </c>
      <c r="C1" s="284"/>
      <c r="D1" s="283" t="s">
        <v>4</v>
      </c>
      <c r="E1" s="285"/>
      <c r="F1" s="285"/>
      <c r="G1" s="285"/>
      <c r="H1" s="285"/>
      <c r="I1" s="284"/>
    </row>
    <row r="2" spans="1:9" ht="13.5" thickBot="1" x14ac:dyDescent="0.25">
      <c r="A2" s="287"/>
      <c r="B2" s="5" t="s">
        <v>2</v>
      </c>
      <c r="C2" s="6" t="s">
        <v>3</v>
      </c>
      <c r="D2" s="5" t="s">
        <v>5</v>
      </c>
      <c r="E2" s="7" t="s">
        <v>6</v>
      </c>
      <c r="F2" s="7" t="s">
        <v>7</v>
      </c>
      <c r="G2" s="7" t="s">
        <v>8</v>
      </c>
      <c r="H2" s="7" t="s">
        <v>40</v>
      </c>
      <c r="I2" s="6" t="s">
        <v>41</v>
      </c>
    </row>
    <row r="3" spans="1:9" x14ac:dyDescent="0.2">
      <c r="A3" s="88">
        <v>1</v>
      </c>
      <c r="B3" s="8">
        <v>19</v>
      </c>
      <c r="C3" s="11">
        <v>28</v>
      </c>
      <c r="D3" s="14">
        <v>20</v>
      </c>
      <c r="E3" s="15"/>
      <c r="F3" s="15">
        <v>9</v>
      </c>
      <c r="G3" s="15">
        <v>9</v>
      </c>
      <c r="H3" s="15"/>
      <c r="I3" s="16">
        <v>9</v>
      </c>
    </row>
    <row r="4" spans="1:9" x14ac:dyDescent="0.2">
      <c r="A4" s="89">
        <f t="shared" ref="A4:A33" si="0">A3+1</f>
        <v>2</v>
      </c>
      <c r="B4" s="9">
        <v>19</v>
      </c>
      <c r="C4" s="12">
        <v>29</v>
      </c>
      <c r="D4" s="14">
        <v>20</v>
      </c>
      <c r="E4" s="17"/>
      <c r="F4" s="17">
        <v>7</v>
      </c>
      <c r="G4" s="17">
        <v>12</v>
      </c>
      <c r="H4" s="17"/>
      <c r="I4" s="18"/>
    </row>
    <row r="5" spans="1:9" x14ac:dyDescent="0.2">
      <c r="A5" s="89">
        <f t="shared" si="0"/>
        <v>3</v>
      </c>
      <c r="B5" s="9">
        <v>18</v>
      </c>
      <c r="C5" s="12">
        <v>23</v>
      </c>
      <c r="D5" s="14">
        <v>30</v>
      </c>
      <c r="E5" s="17"/>
      <c r="F5" s="17">
        <v>14</v>
      </c>
      <c r="G5" s="17"/>
      <c r="H5" s="17"/>
      <c r="I5" s="18">
        <v>26</v>
      </c>
    </row>
    <row r="6" spans="1:9" x14ac:dyDescent="0.2">
      <c r="A6" s="89">
        <f t="shared" si="0"/>
        <v>4</v>
      </c>
      <c r="B6" s="9">
        <v>19</v>
      </c>
      <c r="C6" s="12">
        <v>26</v>
      </c>
      <c r="D6" s="14"/>
      <c r="E6" s="17"/>
      <c r="F6" s="17">
        <v>22</v>
      </c>
      <c r="G6" s="17"/>
      <c r="H6" s="17"/>
      <c r="I6" s="18">
        <v>26</v>
      </c>
    </row>
    <row r="7" spans="1:9" x14ac:dyDescent="0.2">
      <c r="A7" s="89">
        <f t="shared" si="0"/>
        <v>5</v>
      </c>
      <c r="B7" s="9">
        <v>19</v>
      </c>
      <c r="C7" s="12">
        <v>26</v>
      </c>
      <c r="D7" s="14">
        <v>18</v>
      </c>
      <c r="E7" s="17"/>
      <c r="F7" s="17">
        <v>6</v>
      </c>
      <c r="G7" s="17">
        <v>39</v>
      </c>
      <c r="H7" s="17"/>
      <c r="I7" s="18">
        <v>5</v>
      </c>
    </row>
    <row r="8" spans="1:9" x14ac:dyDescent="0.2">
      <c r="A8" s="89">
        <f t="shared" si="0"/>
        <v>6</v>
      </c>
      <c r="B8" s="9">
        <v>18</v>
      </c>
      <c r="C8" s="12">
        <v>29</v>
      </c>
      <c r="D8" s="14">
        <v>100</v>
      </c>
      <c r="E8" s="17"/>
      <c r="F8" s="17">
        <v>19</v>
      </c>
      <c r="G8" s="17">
        <v>15</v>
      </c>
      <c r="H8" s="17"/>
      <c r="I8" s="18">
        <v>34</v>
      </c>
    </row>
    <row r="9" spans="1:9" x14ac:dyDescent="0.2">
      <c r="A9" s="89">
        <f t="shared" si="0"/>
        <v>7</v>
      </c>
      <c r="B9" s="9">
        <v>18</v>
      </c>
      <c r="C9" s="12">
        <v>27</v>
      </c>
      <c r="D9" s="14"/>
      <c r="E9" s="17"/>
      <c r="F9" s="17"/>
      <c r="G9" s="17"/>
      <c r="H9" s="17"/>
      <c r="I9" s="18"/>
    </row>
    <row r="10" spans="1:9" x14ac:dyDescent="0.2">
      <c r="A10" s="89">
        <f t="shared" si="0"/>
        <v>8</v>
      </c>
      <c r="B10" s="9">
        <v>19</v>
      </c>
      <c r="C10" s="12">
        <v>27</v>
      </c>
      <c r="D10" s="14"/>
      <c r="E10" s="17"/>
      <c r="F10" s="17"/>
      <c r="G10" s="17"/>
      <c r="H10" s="17"/>
      <c r="I10" s="18"/>
    </row>
    <row r="11" spans="1:9" x14ac:dyDescent="0.2">
      <c r="A11" s="89">
        <f t="shared" si="0"/>
        <v>9</v>
      </c>
      <c r="B11" s="9">
        <v>19</v>
      </c>
      <c r="C11" s="12">
        <v>28</v>
      </c>
      <c r="D11" s="14">
        <v>26</v>
      </c>
      <c r="E11" s="17"/>
      <c r="F11" s="17">
        <v>16</v>
      </c>
      <c r="G11" s="17">
        <v>18</v>
      </c>
      <c r="H11" s="17"/>
      <c r="I11" s="18">
        <v>16</v>
      </c>
    </row>
    <row r="12" spans="1:9" x14ac:dyDescent="0.2">
      <c r="A12" s="89">
        <f t="shared" si="0"/>
        <v>10</v>
      </c>
      <c r="B12" s="9">
        <v>18</v>
      </c>
      <c r="C12" s="12">
        <v>27</v>
      </c>
      <c r="D12" s="14">
        <v>7</v>
      </c>
      <c r="E12" s="17"/>
      <c r="F12" s="17">
        <v>2</v>
      </c>
      <c r="G12" s="17">
        <v>1.5</v>
      </c>
      <c r="H12" s="17"/>
      <c r="I12" s="18">
        <v>5</v>
      </c>
    </row>
    <row r="13" spans="1:9" x14ac:dyDescent="0.2">
      <c r="A13" s="89">
        <f t="shared" si="0"/>
        <v>11</v>
      </c>
      <c r="B13" s="9">
        <v>19</v>
      </c>
      <c r="C13" s="12">
        <v>27</v>
      </c>
      <c r="D13" s="14">
        <v>25</v>
      </c>
      <c r="E13" s="17"/>
      <c r="F13" s="17">
        <v>28</v>
      </c>
      <c r="G13" s="17">
        <v>22</v>
      </c>
      <c r="H13" s="17"/>
      <c r="I13" s="18"/>
    </row>
    <row r="14" spans="1:9" x14ac:dyDescent="0.2">
      <c r="A14" s="89">
        <f t="shared" si="0"/>
        <v>12</v>
      </c>
      <c r="B14" s="9">
        <v>19</v>
      </c>
      <c r="C14" s="12">
        <v>27</v>
      </c>
      <c r="D14" s="14">
        <v>10</v>
      </c>
      <c r="E14" s="17"/>
      <c r="F14" s="17">
        <v>19</v>
      </c>
      <c r="G14" s="17"/>
      <c r="H14" s="17"/>
      <c r="I14" s="18">
        <v>13</v>
      </c>
    </row>
    <row r="15" spans="1:9" x14ac:dyDescent="0.2">
      <c r="A15" s="89">
        <f t="shared" si="0"/>
        <v>13</v>
      </c>
      <c r="B15" s="9">
        <v>16</v>
      </c>
      <c r="C15" s="12">
        <v>21</v>
      </c>
      <c r="D15" s="14">
        <v>18</v>
      </c>
      <c r="E15" s="17"/>
      <c r="F15" s="17">
        <v>42</v>
      </c>
      <c r="G15" s="17"/>
      <c r="H15" s="17"/>
      <c r="I15" s="18">
        <v>35</v>
      </c>
    </row>
    <row r="16" spans="1:9" x14ac:dyDescent="0.2">
      <c r="A16" s="89">
        <f t="shared" si="0"/>
        <v>14</v>
      </c>
      <c r="B16" s="9">
        <v>16</v>
      </c>
      <c r="C16" s="12">
        <v>24</v>
      </c>
      <c r="D16" s="14"/>
      <c r="E16" s="17"/>
      <c r="F16" s="17"/>
      <c r="G16" s="17"/>
      <c r="H16" s="17"/>
      <c r="I16" s="18"/>
    </row>
    <row r="17" spans="1:9" x14ac:dyDescent="0.2">
      <c r="A17" s="89">
        <f t="shared" si="0"/>
        <v>15</v>
      </c>
      <c r="B17" s="9">
        <v>17</v>
      </c>
      <c r="C17" s="12">
        <v>26</v>
      </c>
      <c r="D17" s="14"/>
      <c r="E17" s="17"/>
      <c r="F17" s="17"/>
      <c r="G17" s="17"/>
      <c r="H17" s="17"/>
      <c r="I17" s="18"/>
    </row>
    <row r="18" spans="1:9" x14ac:dyDescent="0.2">
      <c r="A18" s="89">
        <f t="shared" si="0"/>
        <v>16</v>
      </c>
      <c r="B18" s="9">
        <v>18</v>
      </c>
      <c r="C18" s="12">
        <v>29</v>
      </c>
      <c r="D18" s="14"/>
      <c r="E18" s="17"/>
      <c r="F18" s="17"/>
      <c r="G18" s="17"/>
      <c r="H18" s="17"/>
      <c r="I18" s="18"/>
    </row>
    <row r="19" spans="1:9" x14ac:dyDescent="0.2">
      <c r="A19" s="89">
        <f t="shared" si="0"/>
        <v>17</v>
      </c>
      <c r="B19" s="9">
        <v>18</v>
      </c>
      <c r="C19" s="12">
        <v>29</v>
      </c>
      <c r="D19" s="14"/>
      <c r="E19" s="17"/>
      <c r="F19" s="17"/>
      <c r="G19" s="17"/>
      <c r="H19" s="17"/>
      <c r="I19" s="18"/>
    </row>
    <row r="20" spans="1:9" x14ac:dyDescent="0.2">
      <c r="A20" s="89">
        <f t="shared" si="0"/>
        <v>18</v>
      </c>
      <c r="B20" s="9">
        <v>17</v>
      </c>
      <c r="C20" s="12">
        <v>32</v>
      </c>
      <c r="D20" s="14">
        <v>9</v>
      </c>
      <c r="E20" s="17"/>
      <c r="F20" s="17">
        <v>5</v>
      </c>
      <c r="G20" s="17"/>
      <c r="H20" s="17"/>
      <c r="I20" s="18">
        <v>3</v>
      </c>
    </row>
    <row r="21" spans="1:9" x14ac:dyDescent="0.2">
      <c r="A21" s="89">
        <f t="shared" si="0"/>
        <v>19</v>
      </c>
      <c r="B21" s="9">
        <v>17</v>
      </c>
      <c r="C21" s="12">
        <v>29</v>
      </c>
      <c r="D21" s="14">
        <v>2</v>
      </c>
      <c r="E21" s="17"/>
      <c r="F21" s="17">
        <v>7</v>
      </c>
      <c r="G21" s="17"/>
      <c r="H21" s="17"/>
      <c r="I21" s="18"/>
    </row>
    <row r="22" spans="1:9" x14ac:dyDescent="0.2">
      <c r="A22" s="89">
        <f t="shared" si="0"/>
        <v>20</v>
      </c>
      <c r="B22" s="9">
        <v>16</v>
      </c>
      <c r="C22" s="12">
        <v>34</v>
      </c>
      <c r="D22" s="14"/>
      <c r="E22" s="17"/>
      <c r="F22" s="17"/>
      <c r="G22" s="17"/>
      <c r="H22" s="17"/>
      <c r="I22" s="18"/>
    </row>
    <row r="23" spans="1:9" x14ac:dyDescent="0.2">
      <c r="A23" s="89">
        <f t="shared" si="0"/>
        <v>21</v>
      </c>
      <c r="B23" s="9">
        <v>17</v>
      </c>
      <c r="C23" s="12">
        <v>34</v>
      </c>
      <c r="D23" s="14"/>
      <c r="E23" s="17"/>
      <c r="F23" s="17"/>
      <c r="G23" s="17"/>
      <c r="H23" s="17"/>
      <c r="I23" s="18"/>
    </row>
    <row r="24" spans="1:9" x14ac:dyDescent="0.2">
      <c r="A24" s="89">
        <f t="shared" si="0"/>
        <v>22</v>
      </c>
      <c r="B24" s="9">
        <v>18</v>
      </c>
      <c r="C24" s="12">
        <v>34</v>
      </c>
      <c r="D24" s="14"/>
      <c r="E24" s="17"/>
      <c r="F24" s="17"/>
      <c r="G24" s="17"/>
      <c r="H24" s="17"/>
      <c r="I24" s="18"/>
    </row>
    <row r="25" spans="1:9" x14ac:dyDescent="0.2">
      <c r="A25" s="89">
        <f t="shared" si="0"/>
        <v>23</v>
      </c>
      <c r="B25" s="9">
        <v>18</v>
      </c>
      <c r="C25" s="12">
        <v>32</v>
      </c>
      <c r="D25" s="14"/>
      <c r="E25" s="17"/>
      <c r="F25" s="17"/>
      <c r="G25" s="17"/>
      <c r="H25" s="17"/>
      <c r="I25" s="18"/>
    </row>
    <row r="26" spans="1:9" x14ac:dyDescent="0.2">
      <c r="A26" s="89">
        <f t="shared" si="0"/>
        <v>24</v>
      </c>
      <c r="B26" s="9">
        <v>17</v>
      </c>
      <c r="C26" s="12">
        <v>30</v>
      </c>
      <c r="D26" s="14"/>
      <c r="E26" s="17"/>
      <c r="F26" s="17"/>
      <c r="G26" s="17"/>
      <c r="H26" s="17"/>
      <c r="I26" s="18"/>
    </row>
    <row r="27" spans="1:9" x14ac:dyDescent="0.2">
      <c r="A27" s="89">
        <f t="shared" si="0"/>
        <v>25</v>
      </c>
      <c r="B27" s="9">
        <v>16</v>
      </c>
      <c r="C27" s="12">
        <v>31</v>
      </c>
      <c r="D27" s="14"/>
      <c r="E27" s="17"/>
      <c r="F27" s="17"/>
      <c r="G27" s="17"/>
      <c r="H27" s="17"/>
      <c r="I27" s="18"/>
    </row>
    <row r="28" spans="1:9" x14ac:dyDescent="0.2">
      <c r="A28" s="89">
        <f t="shared" si="0"/>
        <v>26</v>
      </c>
      <c r="B28" s="9">
        <v>18</v>
      </c>
      <c r="C28" s="12">
        <v>37</v>
      </c>
      <c r="D28" s="14"/>
      <c r="E28" s="17"/>
      <c r="F28" s="17"/>
      <c r="G28" s="17"/>
      <c r="H28" s="17"/>
      <c r="I28" s="18"/>
    </row>
    <row r="29" spans="1:9" x14ac:dyDescent="0.2">
      <c r="A29" s="89">
        <f t="shared" si="0"/>
        <v>27</v>
      </c>
      <c r="B29" s="9">
        <v>16</v>
      </c>
      <c r="C29" s="12">
        <v>29</v>
      </c>
      <c r="D29" s="14">
        <v>7</v>
      </c>
      <c r="E29" s="17"/>
      <c r="F29" s="17">
        <v>18</v>
      </c>
      <c r="G29" s="17"/>
      <c r="H29" s="17"/>
      <c r="I29" s="18"/>
    </row>
    <row r="30" spans="1:9" x14ac:dyDescent="0.2">
      <c r="A30" s="89">
        <f t="shared" si="0"/>
        <v>28</v>
      </c>
      <c r="B30" s="9">
        <v>16</v>
      </c>
      <c r="C30" s="12">
        <v>27</v>
      </c>
      <c r="D30" s="14"/>
      <c r="E30" s="17"/>
      <c r="F30" s="17"/>
      <c r="G30" s="17"/>
      <c r="H30" s="17"/>
      <c r="I30" s="18"/>
    </row>
    <row r="31" spans="1:9" x14ac:dyDescent="0.2">
      <c r="A31" s="89">
        <f t="shared" si="0"/>
        <v>29</v>
      </c>
      <c r="B31" s="9">
        <v>16</v>
      </c>
      <c r="C31" s="12">
        <v>26</v>
      </c>
      <c r="D31" s="14"/>
      <c r="E31" s="17"/>
      <c r="F31" s="17"/>
      <c r="G31" s="17"/>
      <c r="H31" s="17"/>
      <c r="I31" s="18"/>
    </row>
    <row r="32" spans="1:9" x14ac:dyDescent="0.2">
      <c r="A32" s="89">
        <f t="shared" si="0"/>
        <v>30</v>
      </c>
      <c r="B32" s="9">
        <v>16</v>
      </c>
      <c r="C32" s="12">
        <v>28</v>
      </c>
      <c r="D32" s="14">
        <v>20</v>
      </c>
      <c r="E32" s="17"/>
      <c r="F32" s="17">
        <v>5</v>
      </c>
      <c r="G32" s="17">
        <v>16</v>
      </c>
      <c r="H32" s="17"/>
      <c r="I32" s="18"/>
    </row>
    <row r="33" spans="1:10" ht="13.5" thickBot="1" x14ac:dyDescent="0.25">
      <c r="A33" s="89">
        <f t="shared" si="0"/>
        <v>31</v>
      </c>
      <c r="B33" s="10">
        <v>15</v>
      </c>
      <c r="C33" s="13">
        <v>29</v>
      </c>
      <c r="D33" s="27">
        <v>15</v>
      </c>
      <c r="E33" s="20"/>
      <c r="F33" s="20">
        <v>5</v>
      </c>
      <c r="G33" s="20"/>
      <c r="H33" s="20"/>
      <c r="I33" s="21"/>
      <c r="J33" t="s">
        <v>11</v>
      </c>
    </row>
    <row r="34" spans="1:10" x14ac:dyDescent="0.2">
      <c r="A34" s="316" t="s">
        <v>11</v>
      </c>
      <c r="B34" s="309" t="s">
        <v>12</v>
      </c>
      <c r="C34" s="310"/>
      <c r="D34" s="309" t="s">
        <v>13</v>
      </c>
      <c r="E34" s="311"/>
      <c r="F34" s="311"/>
      <c r="G34" s="311"/>
      <c r="H34" s="311"/>
      <c r="I34" s="310"/>
    </row>
    <row r="35" spans="1:10" ht="13.5" thickBot="1" x14ac:dyDescent="0.25">
      <c r="A35" s="317"/>
      <c r="B35" s="30">
        <f>AVERAGE(B3:B33)</f>
        <v>17.483870967741936</v>
      </c>
      <c r="C35" s="31">
        <f>AVERAGE(C3:C33)</f>
        <v>28.548387096774192</v>
      </c>
      <c r="D35" s="38">
        <f t="shared" ref="D35:I35" si="1">SUM(D3:D33)</f>
        <v>327</v>
      </c>
      <c r="E35" s="39">
        <f t="shared" si="1"/>
        <v>0</v>
      </c>
      <c r="F35" s="39">
        <f t="shared" si="1"/>
        <v>224</v>
      </c>
      <c r="G35" s="39">
        <f t="shared" si="1"/>
        <v>132.5</v>
      </c>
      <c r="H35" s="39">
        <f t="shared" si="1"/>
        <v>0</v>
      </c>
      <c r="I35" s="40">
        <f t="shared" si="1"/>
        <v>172</v>
      </c>
    </row>
    <row r="36" spans="1:10" ht="13.5" thickBot="1" x14ac:dyDescent="0.25">
      <c r="A36" s="41" t="s">
        <v>18</v>
      </c>
      <c r="B36" s="32">
        <f>MIN(B3:B33)</f>
        <v>15</v>
      </c>
      <c r="C36" s="33">
        <f>MAX(C3:C33)</f>
        <v>37</v>
      </c>
      <c r="D36" s="296"/>
      <c r="E36" s="296"/>
      <c r="F36" s="296"/>
      <c r="G36" s="296"/>
      <c r="H36" s="296"/>
      <c r="I36" s="297"/>
    </row>
    <row r="37" spans="1:10" ht="13.5" thickBot="1" x14ac:dyDescent="0.25">
      <c r="A37" s="90" t="s">
        <v>15</v>
      </c>
      <c r="B37" s="34">
        <f>(B35+Feb!B33+Jan!B35+Dec!B35+Nov!B34+Oct!B35+Sep!B34+Aug!B35)/8</f>
        <v>16.414420122887865</v>
      </c>
      <c r="C37" s="36">
        <f>(C35+Feb!C33+Jan!C35+Dec!C35+Nov!C34+Oct!C35+Sep!C34+Aug!C35)/8</f>
        <v>31.136789554531489</v>
      </c>
      <c r="D37" s="43">
        <f>D35+Feb!D35</f>
        <v>712.5</v>
      </c>
      <c r="E37" s="44">
        <f>E35+Feb!E35</f>
        <v>0</v>
      </c>
      <c r="F37" s="44">
        <f>F35+Feb!F35</f>
        <v>625.5</v>
      </c>
      <c r="G37" s="44">
        <f>G35+Feb!G35</f>
        <v>345.5</v>
      </c>
      <c r="H37" s="44">
        <f>H35+Feb!H35</f>
        <v>39</v>
      </c>
      <c r="I37" s="45">
        <f>I35+Feb!H35</f>
        <v>211</v>
      </c>
    </row>
    <row r="38" spans="1:10" ht="13.5" thickBot="1" x14ac:dyDescent="0.25">
      <c r="A38" s="318"/>
      <c r="B38" s="319"/>
      <c r="C38" s="320"/>
      <c r="D38" s="327" t="s">
        <v>12</v>
      </c>
      <c r="E38" s="328"/>
      <c r="F38" s="295">
        <f>AVERAGE(D35:I35)</f>
        <v>142.58333333333334</v>
      </c>
      <c r="G38" s="296"/>
      <c r="H38" s="296"/>
      <c r="I38" s="297"/>
    </row>
    <row r="39" spans="1:10" ht="13.5" thickBot="1" x14ac:dyDescent="0.25">
      <c r="A39" s="321"/>
      <c r="B39" s="322"/>
      <c r="C39" s="323"/>
      <c r="D39" s="325" t="s">
        <v>14</v>
      </c>
      <c r="E39" s="326"/>
      <c r="F39" s="37">
        <f>F38+Feb!F37</f>
        <v>352.16666666666663</v>
      </c>
      <c r="G39" s="293" t="s">
        <v>16</v>
      </c>
      <c r="H39" s="293"/>
      <c r="I39" s="294"/>
    </row>
    <row r="40" spans="1:10" x14ac:dyDescent="0.2">
      <c r="B40" s="29">
        <f>Sep!B36</f>
        <v>11.702150537634409</v>
      </c>
      <c r="C40" s="29">
        <f>Sep!C36</f>
        <v>28.776612903225804</v>
      </c>
      <c r="D40" s="288" t="s">
        <v>11</v>
      </c>
      <c r="E40" s="288"/>
    </row>
  </sheetData>
  <mergeCells count="13">
    <mergeCell ref="A34:A35"/>
    <mergeCell ref="D36:I36"/>
    <mergeCell ref="A38:C39"/>
    <mergeCell ref="B1:C1"/>
    <mergeCell ref="D1:I1"/>
    <mergeCell ref="A1:A2"/>
    <mergeCell ref="D40:E40"/>
    <mergeCell ref="D39:E39"/>
    <mergeCell ref="D38:E38"/>
    <mergeCell ref="B34:C34"/>
    <mergeCell ref="D34:I34"/>
    <mergeCell ref="G39:I39"/>
    <mergeCell ref="F38:I38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39"/>
  <sheetViews>
    <sheetView topLeftCell="A22" workbookViewId="0">
      <selection activeCell="K10" sqref="K10"/>
    </sheetView>
  </sheetViews>
  <sheetFormatPr defaultRowHeight="16.5" x14ac:dyDescent="0.2"/>
  <cols>
    <col min="1" max="9" width="9.7109375" style="179" customWidth="1"/>
    <col min="10" max="16384" width="9.140625" style="179"/>
  </cols>
  <sheetData>
    <row r="1" spans="1:9" x14ac:dyDescent="0.2">
      <c r="A1" s="339" t="s">
        <v>0</v>
      </c>
      <c r="B1" s="339" t="s">
        <v>1</v>
      </c>
      <c r="C1" s="339"/>
      <c r="D1" s="339" t="s">
        <v>4</v>
      </c>
      <c r="E1" s="339"/>
      <c r="F1" s="339"/>
      <c r="G1" s="339"/>
      <c r="H1" s="339"/>
      <c r="I1" s="339"/>
    </row>
    <row r="2" spans="1:9" x14ac:dyDescent="0.2">
      <c r="A2" s="339"/>
      <c r="B2" s="181" t="s">
        <v>2</v>
      </c>
      <c r="C2" s="181" t="s">
        <v>3</v>
      </c>
      <c r="D2" s="181" t="s">
        <v>5</v>
      </c>
      <c r="E2" s="181" t="s">
        <v>6</v>
      </c>
      <c r="F2" s="181" t="s">
        <v>7</v>
      </c>
      <c r="G2" s="181" t="s">
        <v>8</v>
      </c>
      <c r="H2" s="181" t="s">
        <v>40</v>
      </c>
      <c r="I2" s="181" t="s">
        <v>41</v>
      </c>
    </row>
    <row r="3" spans="1:9" x14ac:dyDescent="0.2">
      <c r="A3" s="181">
        <v>1</v>
      </c>
      <c r="B3" s="182">
        <v>16</v>
      </c>
      <c r="C3" s="183">
        <v>27</v>
      </c>
      <c r="D3" s="119"/>
      <c r="E3" s="119"/>
      <c r="F3" s="119"/>
      <c r="G3" s="119"/>
      <c r="H3" s="119"/>
      <c r="I3" s="119"/>
    </row>
    <row r="4" spans="1:9" x14ac:dyDescent="0.2">
      <c r="A4" s="181">
        <f t="shared" ref="A4:A32" si="0">A3+1</f>
        <v>2</v>
      </c>
      <c r="B4" s="182">
        <v>16</v>
      </c>
      <c r="C4" s="183">
        <v>28</v>
      </c>
      <c r="D4" s="119"/>
      <c r="E4" s="119"/>
      <c r="F4" s="119"/>
      <c r="G4" s="119"/>
      <c r="H4" s="119"/>
      <c r="I4" s="119"/>
    </row>
    <row r="5" spans="1:9" x14ac:dyDescent="0.2">
      <c r="A5" s="181">
        <f t="shared" si="0"/>
        <v>3</v>
      </c>
      <c r="B5" s="182">
        <v>16</v>
      </c>
      <c r="C5" s="183">
        <v>30</v>
      </c>
      <c r="D5" s="119">
        <v>9</v>
      </c>
      <c r="E5" s="119"/>
      <c r="F5" s="119"/>
      <c r="G5" s="119"/>
      <c r="H5" s="119"/>
      <c r="I5" s="119"/>
    </row>
    <row r="6" spans="1:9" x14ac:dyDescent="0.2">
      <c r="A6" s="181">
        <f t="shared" si="0"/>
        <v>4</v>
      </c>
      <c r="B6" s="182">
        <v>15</v>
      </c>
      <c r="C6" s="183">
        <v>28</v>
      </c>
      <c r="D6" s="119"/>
      <c r="E6" s="119"/>
      <c r="F6" s="119"/>
      <c r="G6" s="119"/>
      <c r="H6" s="119"/>
      <c r="I6" s="119"/>
    </row>
    <row r="7" spans="1:9" x14ac:dyDescent="0.2">
      <c r="A7" s="181">
        <f t="shared" si="0"/>
        <v>5</v>
      </c>
      <c r="B7" s="182">
        <v>15</v>
      </c>
      <c r="C7" s="183">
        <v>28</v>
      </c>
      <c r="D7" s="119"/>
      <c r="E7" s="119"/>
      <c r="F7" s="119"/>
      <c r="G7" s="119"/>
      <c r="H7" s="119"/>
      <c r="I7" s="119"/>
    </row>
    <row r="8" spans="1:9" x14ac:dyDescent="0.2">
      <c r="A8" s="181">
        <f t="shared" si="0"/>
        <v>6</v>
      </c>
      <c r="B8" s="182">
        <v>15</v>
      </c>
      <c r="C8" s="183">
        <v>27</v>
      </c>
      <c r="D8" s="119"/>
      <c r="E8" s="119"/>
      <c r="F8" s="119"/>
      <c r="G8" s="119"/>
      <c r="H8" s="119"/>
      <c r="I8" s="119"/>
    </row>
    <row r="9" spans="1:9" x14ac:dyDescent="0.2">
      <c r="A9" s="181">
        <f t="shared" si="0"/>
        <v>7</v>
      </c>
      <c r="B9" s="182">
        <v>13</v>
      </c>
      <c r="C9" s="183">
        <v>26</v>
      </c>
      <c r="D9" s="119"/>
      <c r="E9" s="119"/>
      <c r="F9" s="119"/>
      <c r="G9" s="119"/>
      <c r="H9" s="119"/>
      <c r="I9" s="119"/>
    </row>
    <row r="10" spans="1:9" x14ac:dyDescent="0.2">
      <c r="A10" s="181">
        <f t="shared" si="0"/>
        <v>8</v>
      </c>
      <c r="B10" s="182">
        <v>14</v>
      </c>
      <c r="C10" s="183">
        <v>25</v>
      </c>
      <c r="D10" s="119"/>
      <c r="E10" s="119"/>
      <c r="F10" s="119"/>
      <c r="G10" s="119"/>
      <c r="H10" s="119"/>
      <c r="I10" s="119"/>
    </row>
    <row r="11" spans="1:9" x14ac:dyDescent="0.2">
      <c r="A11" s="181">
        <f t="shared" si="0"/>
        <v>9</v>
      </c>
      <c r="B11" s="182">
        <v>13</v>
      </c>
      <c r="C11" s="183">
        <v>25</v>
      </c>
      <c r="D11" s="119"/>
      <c r="E11" s="119"/>
      <c r="F11" s="119"/>
      <c r="G11" s="119"/>
      <c r="H11" s="119"/>
      <c r="I11" s="119"/>
    </row>
    <row r="12" spans="1:9" x14ac:dyDescent="0.2">
      <c r="A12" s="181">
        <f t="shared" si="0"/>
        <v>10</v>
      </c>
      <c r="B12" s="182">
        <v>12</v>
      </c>
      <c r="C12" s="183">
        <v>26</v>
      </c>
      <c r="D12" s="119"/>
      <c r="E12" s="119"/>
      <c r="F12" s="119"/>
      <c r="G12" s="119"/>
      <c r="H12" s="119"/>
      <c r="I12" s="119"/>
    </row>
    <row r="13" spans="1:9" x14ac:dyDescent="0.2">
      <c r="A13" s="181">
        <f t="shared" si="0"/>
        <v>11</v>
      </c>
      <c r="B13" s="182">
        <v>12</v>
      </c>
      <c r="C13" s="183">
        <v>26</v>
      </c>
      <c r="D13" s="119"/>
      <c r="E13" s="119"/>
      <c r="F13" s="119"/>
      <c r="G13" s="119"/>
      <c r="H13" s="119"/>
      <c r="I13" s="119"/>
    </row>
    <row r="14" spans="1:9" x14ac:dyDescent="0.2">
      <c r="A14" s="181">
        <f t="shared" si="0"/>
        <v>12</v>
      </c>
      <c r="B14" s="182">
        <v>13</v>
      </c>
      <c r="C14" s="183">
        <v>27</v>
      </c>
      <c r="D14" s="119"/>
      <c r="E14" s="119"/>
      <c r="F14" s="119"/>
      <c r="G14" s="119"/>
      <c r="H14" s="119"/>
      <c r="I14" s="119"/>
    </row>
    <row r="15" spans="1:9" x14ac:dyDescent="0.2">
      <c r="A15" s="181">
        <f t="shared" si="0"/>
        <v>13</v>
      </c>
      <c r="B15" s="182">
        <v>13</v>
      </c>
      <c r="C15" s="183">
        <v>27</v>
      </c>
      <c r="D15" s="119"/>
      <c r="E15" s="119"/>
      <c r="F15" s="119"/>
      <c r="G15" s="119"/>
      <c r="H15" s="119"/>
      <c r="I15" s="119"/>
    </row>
    <row r="16" spans="1:9" x14ac:dyDescent="0.2">
      <c r="A16" s="181">
        <f t="shared" si="0"/>
        <v>14</v>
      </c>
      <c r="B16" s="182">
        <v>13</v>
      </c>
      <c r="C16" s="183">
        <v>25</v>
      </c>
      <c r="D16" s="119"/>
      <c r="E16" s="119"/>
      <c r="F16" s="119"/>
      <c r="G16" s="119"/>
      <c r="H16" s="119"/>
      <c r="I16" s="119"/>
    </row>
    <row r="17" spans="1:9" x14ac:dyDescent="0.2">
      <c r="A17" s="181">
        <f t="shared" si="0"/>
        <v>15</v>
      </c>
      <c r="B17" s="182">
        <v>14</v>
      </c>
      <c r="C17" s="183">
        <v>26</v>
      </c>
      <c r="D17" s="119"/>
      <c r="E17" s="119"/>
      <c r="F17" s="119"/>
      <c r="G17" s="119"/>
      <c r="H17" s="119"/>
      <c r="I17" s="119"/>
    </row>
    <row r="18" spans="1:9" x14ac:dyDescent="0.2">
      <c r="A18" s="181">
        <f t="shared" si="0"/>
        <v>16</v>
      </c>
      <c r="B18" s="182">
        <v>14</v>
      </c>
      <c r="C18" s="183">
        <v>26</v>
      </c>
      <c r="D18" s="119"/>
      <c r="E18" s="119"/>
      <c r="F18" s="119"/>
      <c r="G18" s="119"/>
      <c r="H18" s="119"/>
      <c r="I18" s="119"/>
    </row>
    <row r="19" spans="1:9" x14ac:dyDescent="0.2">
      <c r="A19" s="181">
        <f t="shared" si="0"/>
        <v>17</v>
      </c>
      <c r="B19" s="182">
        <v>12</v>
      </c>
      <c r="C19" s="183">
        <v>22</v>
      </c>
      <c r="D19" s="119"/>
      <c r="E19" s="119"/>
      <c r="F19" s="119"/>
      <c r="G19" s="119"/>
      <c r="H19" s="119"/>
      <c r="I19" s="119"/>
    </row>
    <row r="20" spans="1:9" x14ac:dyDescent="0.2">
      <c r="A20" s="181">
        <f t="shared" si="0"/>
        <v>18</v>
      </c>
      <c r="B20" s="182">
        <v>13</v>
      </c>
      <c r="C20" s="183">
        <v>25</v>
      </c>
      <c r="D20" s="119"/>
      <c r="E20" s="119"/>
      <c r="F20" s="119"/>
      <c r="G20" s="119"/>
      <c r="H20" s="119"/>
      <c r="I20" s="119"/>
    </row>
    <row r="21" spans="1:9" x14ac:dyDescent="0.2">
      <c r="A21" s="181">
        <f t="shared" si="0"/>
        <v>19</v>
      </c>
      <c r="B21" s="182">
        <v>13</v>
      </c>
      <c r="C21" s="183">
        <v>28</v>
      </c>
      <c r="D21" s="119"/>
      <c r="E21" s="119"/>
      <c r="F21" s="119"/>
      <c r="G21" s="119"/>
      <c r="H21" s="119"/>
      <c r="I21" s="119"/>
    </row>
    <row r="22" spans="1:9" x14ac:dyDescent="0.2">
      <c r="A22" s="181">
        <f t="shared" si="0"/>
        <v>20</v>
      </c>
      <c r="B22" s="182">
        <v>12</v>
      </c>
      <c r="C22" s="183">
        <v>28</v>
      </c>
      <c r="D22" s="119"/>
      <c r="E22" s="119"/>
      <c r="F22" s="119"/>
      <c r="G22" s="119"/>
      <c r="H22" s="119"/>
      <c r="I22" s="119"/>
    </row>
    <row r="23" spans="1:9" x14ac:dyDescent="0.2">
      <c r="A23" s="181">
        <f t="shared" si="0"/>
        <v>21</v>
      </c>
      <c r="B23" s="182">
        <v>12</v>
      </c>
      <c r="C23" s="183">
        <v>28</v>
      </c>
      <c r="D23" s="119"/>
      <c r="E23" s="119"/>
      <c r="F23" s="119"/>
      <c r="G23" s="119"/>
      <c r="H23" s="119"/>
      <c r="I23" s="119"/>
    </row>
    <row r="24" spans="1:9" x14ac:dyDescent="0.2">
      <c r="A24" s="181">
        <f t="shared" si="0"/>
        <v>22</v>
      </c>
      <c r="B24" s="182">
        <v>11</v>
      </c>
      <c r="C24" s="183">
        <v>28</v>
      </c>
      <c r="D24" s="119"/>
      <c r="E24" s="119"/>
      <c r="F24" s="119"/>
      <c r="G24" s="119"/>
      <c r="H24" s="119"/>
      <c r="I24" s="119"/>
    </row>
    <row r="25" spans="1:9" x14ac:dyDescent="0.2">
      <c r="A25" s="181">
        <f t="shared" si="0"/>
        <v>23</v>
      </c>
      <c r="B25" s="182">
        <v>13</v>
      </c>
      <c r="C25" s="183">
        <v>28</v>
      </c>
      <c r="D25" s="119"/>
      <c r="E25" s="119"/>
      <c r="F25" s="119"/>
      <c r="G25" s="119"/>
      <c r="H25" s="119"/>
      <c r="I25" s="119"/>
    </row>
    <row r="26" spans="1:9" x14ac:dyDescent="0.2">
      <c r="A26" s="181">
        <f t="shared" si="0"/>
        <v>24</v>
      </c>
      <c r="B26" s="182">
        <v>9</v>
      </c>
      <c r="C26" s="183">
        <v>27</v>
      </c>
      <c r="D26" s="119"/>
      <c r="E26" s="119"/>
      <c r="F26" s="119"/>
      <c r="G26" s="119"/>
      <c r="H26" s="119"/>
      <c r="I26" s="119"/>
    </row>
    <row r="27" spans="1:9" x14ac:dyDescent="0.2">
      <c r="A27" s="181">
        <f t="shared" si="0"/>
        <v>25</v>
      </c>
      <c r="B27" s="182">
        <v>9</v>
      </c>
      <c r="C27" s="183">
        <v>26</v>
      </c>
      <c r="D27" s="119"/>
      <c r="E27" s="119"/>
      <c r="F27" s="119"/>
      <c r="G27" s="119"/>
      <c r="H27" s="119"/>
      <c r="I27" s="119"/>
    </row>
    <row r="28" spans="1:9" x14ac:dyDescent="0.2">
      <c r="A28" s="181">
        <f t="shared" si="0"/>
        <v>26</v>
      </c>
      <c r="B28" s="182">
        <v>9</v>
      </c>
      <c r="C28" s="183">
        <v>26</v>
      </c>
      <c r="D28" s="119"/>
      <c r="E28" s="119"/>
      <c r="F28" s="119"/>
      <c r="G28" s="119"/>
      <c r="H28" s="119"/>
      <c r="I28" s="119"/>
    </row>
    <row r="29" spans="1:9" x14ac:dyDescent="0.2">
      <c r="A29" s="181">
        <f t="shared" si="0"/>
        <v>27</v>
      </c>
      <c r="B29" s="182">
        <v>8</v>
      </c>
      <c r="C29" s="183">
        <v>29</v>
      </c>
      <c r="D29" s="119"/>
      <c r="E29" s="119"/>
      <c r="F29" s="119"/>
      <c r="G29" s="119"/>
      <c r="H29" s="119"/>
      <c r="I29" s="119"/>
    </row>
    <row r="30" spans="1:9" x14ac:dyDescent="0.2">
      <c r="A30" s="181">
        <f t="shared" si="0"/>
        <v>28</v>
      </c>
      <c r="B30" s="182">
        <v>10</v>
      </c>
      <c r="C30" s="183">
        <v>25</v>
      </c>
      <c r="D30" s="119"/>
      <c r="E30" s="119"/>
      <c r="F30" s="119"/>
      <c r="G30" s="119"/>
      <c r="H30" s="119"/>
      <c r="I30" s="119"/>
    </row>
    <row r="31" spans="1:9" x14ac:dyDescent="0.2">
      <c r="A31" s="181">
        <f t="shared" si="0"/>
        <v>29</v>
      </c>
      <c r="B31" s="182">
        <v>10</v>
      </c>
      <c r="C31" s="183">
        <v>30</v>
      </c>
      <c r="D31" s="119"/>
      <c r="E31" s="119"/>
      <c r="F31" s="119"/>
      <c r="G31" s="119"/>
      <c r="H31" s="119"/>
      <c r="I31" s="119"/>
    </row>
    <row r="32" spans="1:9" x14ac:dyDescent="0.2">
      <c r="A32" s="181">
        <f t="shared" si="0"/>
        <v>30</v>
      </c>
      <c r="B32" s="182">
        <v>10</v>
      </c>
      <c r="C32" s="183">
        <v>31</v>
      </c>
      <c r="D32" s="119"/>
      <c r="E32" s="119"/>
      <c r="F32" s="119"/>
      <c r="G32" s="119"/>
      <c r="H32" s="119"/>
      <c r="I32" s="119"/>
    </row>
    <row r="33" spans="1:9" x14ac:dyDescent="0.2">
      <c r="A33" s="337" t="s">
        <v>11</v>
      </c>
      <c r="B33" s="337" t="s">
        <v>12</v>
      </c>
      <c r="C33" s="337"/>
      <c r="D33" s="337" t="s">
        <v>13</v>
      </c>
      <c r="E33" s="337"/>
      <c r="F33" s="337"/>
      <c r="G33" s="337"/>
      <c r="H33" s="337"/>
      <c r="I33" s="337"/>
    </row>
    <row r="34" spans="1:9" x14ac:dyDescent="0.2">
      <c r="A34" s="337"/>
      <c r="B34" s="184">
        <f>AVERAGE(B3:B32)</f>
        <v>12.5</v>
      </c>
      <c r="C34" s="185">
        <f>AVERAGE(C3:C32)</f>
        <v>26.933333333333334</v>
      </c>
      <c r="D34" s="186">
        <f t="shared" ref="D34:I34" si="1">SUM(D3:D32)</f>
        <v>9</v>
      </c>
      <c r="E34" s="186">
        <f t="shared" si="1"/>
        <v>0</v>
      </c>
      <c r="F34" s="186">
        <f t="shared" si="1"/>
        <v>0</v>
      </c>
      <c r="G34" s="186">
        <f t="shared" si="1"/>
        <v>0</v>
      </c>
      <c r="H34" s="186">
        <f t="shared" si="1"/>
        <v>0</v>
      </c>
      <c r="I34" s="186">
        <f t="shared" si="1"/>
        <v>0</v>
      </c>
    </row>
    <row r="35" spans="1:9" x14ac:dyDescent="0.2">
      <c r="A35" s="187" t="s">
        <v>18</v>
      </c>
      <c r="B35" s="184">
        <f>MIN(B3:B32)</f>
        <v>8</v>
      </c>
      <c r="C35" s="185">
        <f>MAX(C3:C32)</f>
        <v>31</v>
      </c>
      <c r="D35" s="338"/>
      <c r="E35" s="338"/>
      <c r="F35" s="338"/>
      <c r="G35" s="338"/>
      <c r="H35" s="338"/>
      <c r="I35" s="338"/>
    </row>
    <row r="36" spans="1:9" x14ac:dyDescent="0.2">
      <c r="A36" s="187" t="s">
        <v>15</v>
      </c>
      <c r="B36" s="184">
        <f>(B34+Mar!B35+Feb!B33+Jan!B35+Dec!B35+Nov!B34+Oct!B35+Sep!B34+Aug!B35)/9</f>
        <v>15.979484553678102</v>
      </c>
      <c r="C36" s="185">
        <f>(C34+Mar!C35+Feb!C33+Jan!C35+Dec!C35+Nov!C34+Oct!C35+Sep!C34+Aug!C35)/9</f>
        <v>30.66973886328725</v>
      </c>
      <c r="D36" s="186">
        <f>D34+Mar!D37</f>
        <v>721.5</v>
      </c>
      <c r="E36" s="186">
        <f>E34+Mar!E37</f>
        <v>0</v>
      </c>
      <c r="F36" s="186">
        <f>F34+Mar!F37</f>
        <v>625.5</v>
      </c>
      <c r="G36" s="186">
        <f>G34+Mar!G37</f>
        <v>345.5</v>
      </c>
      <c r="H36" s="186">
        <f>H34+Mar!H37</f>
        <v>39</v>
      </c>
      <c r="I36" s="186">
        <f>I34+Mar!I37</f>
        <v>211</v>
      </c>
    </row>
    <row r="37" spans="1:9" x14ac:dyDescent="0.2">
      <c r="A37" s="337"/>
      <c r="B37" s="337"/>
      <c r="C37" s="337"/>
      <c r="D37" s="337" t="s">
        <v>12</v>
      </c>
      <c r="E37" s="337"/>
      <c r="F37" s="338">
        <f>AVERAGE(D34:I34)</f>
        <v>1.5</v>
      </c>
      <c r="G37" s="338"/>
      <c r="H37" s="338"/>
      <c r="I37" s="338"/>
    </row>
    <row r="38" spans="1:9" x14ac:dyDescent="0.2">
      <c r="A38" s="337"/>
      <c r="B38" s="337"/>
      <c r="C38" s="337"/>
      <c r="D38" s="337" t="s">
        <v>14</v>
      </c>
      <c r="E38" s="337"/>
      <c r="F38" s="186">
        <f>F37+Mar!F39</f>
        <v>353.66666666666663</v>
      </c>
      <c r="G38" s="337" t="s">
        <v>16</v>
      </c>
      <c r="H38" s="337"/>
      <c r="I38" s="337"/>
    </row>
    <row r="39" spans="1:9" x14ac:dyDescent="0.2">
      <c r="B39" s="180">
        <f>Oct!B37</f>
        <v>13.032616487455195</v>
      </c>
      <c r="C39" s="180">
        <f>Oct!C37</f>
        <v>29.845698924731181</v>
      </c>
      <c r="D39" s="340" t="s">
        <v>11</v>
      </c>
      <c r="E39" s="340"/>
    </row>
  </sheetData>
  <mergeCells count="13">
    <mergeCell ref="D39:E39"/>
    <mergeCell ref="D38:E38"/>
    <mergeCell ref="D37:E37"/>
    <mergeCell ref="B33:C33"/>
    <mergeCell ref="D33:I33"/>
    <mergeCell ref="G38:I38"/>
    <mergeCell ref="F37:I37"/>
    <mergeCell ref="A33:A34"/>
    <mergeCell ref="D35:I35"/>
    <mergeCell ref="A37:C38"/>
    <mergeCell ref="B1:C1"/>
    <mergeCell ref="D1:I1"/>
    <mergeCell ref="A1:A2"/>
  </mergeCells>
  <phoneticPr fontId="0" type="noConversion"/>
  <pageMargins left="0.74803149606299213" right="0" top="0" bottom="0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Aug</vt:lpstr>
      <vt:lpstr>Sep</vt:lpstr>
      <vt:lpstr>Oct</vt:lpstr>
      <vt:lpstr>Nov</vt:lpstr>
      <vt:lpstr>Dec</vt:lpstr>
      <vt:lpstr>Jan</vt:lpstr>
      <vt:lpstr>Feb</vt:lpstr>
      <vt:lpstr>Mar</vt:lpstr>
      <vt:lpstr>Apr</vt:lpstr>
      <vt:lpstr>May</vt:lpstr>
      <vt:lpstr>Jun</vt:lpstr>
      <vt:lpstr>Jul</vt:lpstr>
      <vt:lpstr>Sum</vt:lpstr>
      <vt:lpstr>Temp</vt:lpstr>
    </vt:vector>
  </TitlesOfParts>
  <Company>Mabula Time Share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Mabula</dc:creator>
  <cp:lastModifiedBy>Reserve Admin</cp:lastModifiedBy>
  <cp:lastPrinted>2014-05-29T09:42:48Z</cp:lastPrinted>
  <dcterms:created xsi:type="dcterms:W3CDTF">2000-03-20T06:30:56Z</dcterms:created>
  <dcterms:modified xsi:type="dcterms:W3CDTF">2015-08-05T07:42:14Z</dcterms:modified>
</cp:coreProperties>
</file>