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60" yWindow="36" windowWidth="9720" windowHeight="7320" firstSheet="1" activeTab="13"/>
  </bookViews>
  <sheets>
    <sheet name="Aug" sheetId="6" r:id="rId1"/>
    <sheet name="Sep" sheetId="19" r:id="rId2"/>
    <sheet name="Oct" sheetId="20" r:id="rId3"/>
    <sheet name="Nov" sheetId="21" r:id="rId4"/>
    <sheet name="Dec" sheetId="22" r:id="rId5"/>
    <sheet name="Jan" sheetId="23" r:id="rId6"/>
    <sheet name="Feb" sheetId="24" r:id="rId7"/>
    <sheet name="Mar" sheetId="25" r:id="rId8"/>
    <sheet name="Apr" sheetId="26" r:id="rId9"/>
    <sheet name="May" sheetId="27" r:id="rId10"/>
    <sheet name="Jun" sheetId="28" r:id="rId11"/>
    <sheet name="Jul" sheetId="29" r:id="rId12"/>
    <sheet name="Sum" sheetId="30" r:id="rId13"/>
    <sheet name="Temp" sheetId="31" r:id="rId14"/>
  </sheets>
  <calcPr calcId="145621"/>
</workbook>
</file>

<file path=xl/calcChain.xml><?xml version="1.0" encoding="utf-8"?>
<calcChain xmlns="http://schemas.openxmlformats.org/spreadsheetml/2006/main">
  <c r="E37" i="23" l="1"/>
  <c r="H35" i="22" l="1"/>
  <c r="H37" i="22" s="1"/>
  <c r="I35" i="22" l="1"/>
  <c r="B35" i="29"/>
  <c r="M4" i="30" s="1"/>
  <c r="C35" i="29"/>
  <c r="M5" i="30" s="1"/>
  <c r="D35" i="29"/>
  <c r="M8" i="30" s="1"/>
  <c r="E35" i="29"/>
  <c r="F35" i="29"/>
  <c r="M9" i="30" s="1"/>
  <c r="G35" i="29"/>
  <c r="M10" i="30" s="1"/>
  <c r="H34" i="28"/>
  <c r="I35" i="20"/>
  <c r="I34" i="21"/>
  <c r="I35" i="23"/>
  <c r="I33" i="24"/>
  <c r="I35" i="24" s="1"/>
  <c r="H35" i="6"/>
  <c r="H37" i="6" s="1"/>
  <c r="I35" i="6"/>
  <c r="I37" i="6" s="1"/>
  <c r="B35" i="6"/>
  <c r="B3" i="31" s="1"/>
  <c r="B34" i="19"/>
  <c r="C4" i="30" s="1"/>
  <c r="C35" i="6"/>
  <c r="B5" i="30" s="1"/>
  <c r="C34" i="19"/>
  <c r="B34" i="21"/>
  <c r="B35" i="20"/>
  <c r="D4" i="30" s="1"/>
  <c r="B35" i="22"/>
  <c r="F4" i="30" s="1"/>
  <c r="B35" i="23"/>
  <c r="G4" i="30" s="1"/>
  <c r="B33" i="24"/>
  <c r="H3" i="31" s="1"/>
  <c r="B35" i="25"/>
  <c r="I3" i="31" s="1"/>
  <c r="B34" i="26"/>
  <c r="J4" i="30" s="1"/>
  <c r="C35" i="27"/>
  <c r="K4" i="31" s="1"/>
  <c r="C34" i="28"/>
  <c r="L5" i="30" s="1"/>
  <c r="C34" i="21"/>
  <c r="E5" i="30" s="1"/>
  <c r="C35" i="20"/>
  <c r="D4" i="31" s="1"/>
  <c r="C35" i="22"/>
  <c r="F4" i="31" s="1"/>
  <c r="C35" i="23"/>
  <c r="G5" i="30" s="1"/>
  <c r="C33" i="24"/>
  <c r="H5" i="30" s="1"/>
  <c r="C35" i="25"/>
  <c r="I5" i="30" s="1"/>
  <c r="C34" i="26"/>
  <c r="J4" i="31" s="1"/>
  <c r="D35" i="6"/>
  <c r="D37" i="6" s="1"/>
  <c r="D35" i="20"/>
  <c r="D8" i="30" s="1"/>
  <c r="D34" i="21"/>
  <c r="E8" i="30" s="1"/>
  <c r="D35" i="22"/>
  <c r="F8" i="30" s="1"/>
  <c r="D35" i="23"/>
  <c r="G8" i="30" s="1"/>
  <c r="D33" i="24"/>
  <c r="H8" i="30" s="1"/>
  <c r="D35" i="25"/>
  <c r="D35" i="27"/>
  <c r="D34" i="28"/>
  <c r="L8" i="30" s="1"/>
  <c r="E35" i="6"/>
  <c r="E37" i="6" s="1"/>
  <c r="E35" i="20"/>
  <c r="E35" i="23"/>
  <c r="E33" i="24"/>
  <c r="E35" i="25"/>
  <c r="E35" i="27"/>
  <c r="E34" i="28"/>
  <c r="F35" i="6"/>
  <c r="F37" i="6" s="1"/>
  <c r="F35" i="20"/>
  <c r="D9" i="30" s="1"/>
  <c r="E34" i="21"/>
  <c r="E9" i="30" s="1"/>
  <c r="E35" i="22"/>
  <c r="F9" i="30" s="1"/>
  <c r="F35" i="23"/>
  <c r="F33" i="24"/>
  <c r="F35" i="25"/>
  <c r="I9" i="30" s="1"/>
  <c r="F35" i="27"/>
  <c r="K9" i="30" s="1"/>
  <c r="F34" i="28"/>
  <c r="L9" i="30" s="1"/>
  <c r="G35" i="6"/>
  <c r="G37" i="6" s="1"/>
  <c r="G35" i="20"/>
  <c r="D10" i="30" s="1"/>
  <c r="F34" i="21"/>
  <c r="E10" i="30" s="1"/>
  <c r="F35" i="22"/>
  <c r="F10" i="30" s="1"/>
  <c r="G35" i="23"/>
  <c r="G10" i="30" s="1"/>
  <c r="G33" i="24"/>
  <c r="H10" i="30" s="1"/>
  <c r="G35" i="25"/>
  <c r="G35" i="27"/>
  <c r="K10" i="30" s="1"/>
  <c r="G34" i="28"/>
  <c r="G35" i="22"/>
  <c r="H33" i="24"/>
  <c r="I35" i="25"/>
  <c r="I35" i="27"/>
  <c r="I34" i="28"/>
  <c r="H35" i="20"/>
  <c r="G34" i="21"/>
  <c r="H35" i="23"/>
  <c r="H35" i="25"/>
  <c r="H35" i="27"/>
  <c r="D34" i="26"/>
  <c r="J8" i="30" s="1"/>
  <c r="E34" i="26"/>
  <c r="F34" i="26"/>
  <c r="J9" i="30" s="1"/>
  <c r="G34" i="26"/>
  <c r="H34" i="26"/>
  <c r="I34" i="26"/>
  <c r="A4" i="26"/>
  <c r="A5" i="26" s="1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C35" i="26"/>
  <c r="J7" i="30" s="1"/>
  <c r="B35" i="26"/>
  <c r="J5" i="31" s="1"/>
  <c r="D34" i="19"/>
  <c r="C8" i="30" s="1"/>
  <c r="E34" i="19"/>
  <c r="F34" i="19"/>
  <c r="C9" i="30" s="1"/>
  <c r="G34" i="19"/>
  <c r="H34" i="19"/>
  <c r="I34" i="19"/>
  <c r="I36" i="19" s="1"/>
  <c r="A4" i="6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B36" i="6"/>
  <c r="B6" i="30" s="1"/>
  <c r="C36" i="6"/>
  <c r="B7" i="30" s="1"/>
  <c r="A4" i="22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C36" i="22"/>
  <c r="F7" i="30" s="1"/>
  <c r="B36" i="22"/>
  <c r="F6" i="30" s="1"/>
  <c r="A4" i="24"/>
  <c r="A5" i="24" s="1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C34" i="24"/>
  <c r="H7" i="30" s="1"/>
  <c r="B34" i="24"/>
  <c r="H5" i="31" s="1"/>
  <c r="A4" i="23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C36" i="23"/>
  <c r="G7" i="30" s="1"/>
  <c r="B36" i="23"/>
  <c r="G5" i="31" s="1"/>
  <c r="H35" i="29"/>
  <c r="I35" i="29"/>
  <c r="F38" i="29"/>
  <c r="A4" i="29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C36" i="29"/>
  <c r="M6" i="31" s="1"/>
  <c r="B36" i="29"/>
  <c r="M5" i="31" s="1"/>
  <c r="B34" i="28"/>
  <c r="L3" i="31" s="1"/>
  <c r="A4" i="28"/>
  <c r="A5" i="28" s="1"/>
  <c r="A6" i="28" s="1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C35" i="28"/>
  <c r="L6" i="31" s="1"/>
  <c r="B35" i="28"/>
  <c r="L6" i="30" s="1"/>
  <c r="A4" i="25"/>
  <c r="A5" i="25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C36" i="25"/>
  <c r="I7" i="30" s="1"/>
  <c r="B36" i="25"/>
  <c r="I6" i="30" s="1"/>
  <c r="B35" i="27"/>
  <c r="K3" i="31" s="1"/>
  <c r="A4" i="27"/>
  <c r="A5" i="27" s="1"/>
  <c r="A6" i="27" s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C36" i="27"/>
  <c r="K6" i="31" s="1"/>
  <c r="B36" i="27"/>
  <c r="K6" i="30" s="1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C35" i="21"/>
  <c r="E7" i="30" s="1"/>
  <c r="B35" i="21"/>
  <c r="E6" i="30" s="1"/>
  <c r="A4" i="20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C36" i="20"/>
  <c r="D7" i="30" s="1"/>
  <c r="B36" i="20"/>
  <c r="D6" i="30" s="1"/>
  <c r="A4" i="19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C35" i="19"/>
  <c r="C6" i="31" s="1"/>
  <c r="B35" i="19"/>
  <c r="C6" i="30" s="1"/>
  <c r="C10" i="30"/>
  <c r="G9" i="30"/>
  <c r="H9" i="30"/>
  <c r="I10" i="30"/>
  <c r="J10" i="30"/>
  <c r="K8" i="30"/>
  <c r="L10" i="30"/>
  <c r="M3" i="31"/>
  <c r="J3" i="31" l="1"/>
  <c r="I37" i="22"/>
  <c r="E38" i="22"/>
  <c r="I37" i="20"/>
  <c r="I36" i="21" s="1"/>
  <c r="G37" i="22" s="1"/>
  <c r="I37" i="23" s="1"/>
  <c r="H35" i="24" s="1"/>
  <c r="B9" i="30"/>
  <c r="B8" i="30"/>
  <c r="H36" i="19"/>
  <c r="F5" i="30"/>
  <c r="E4" i="31"/>
  <c r="D3" i="31"/>
  <c r="H37" i="20"/>
  <c r="C3" i="31"/>
  <c r="B6" i="31"/>
  <c r="B4" i="30"/>
  <c r="F36" i="19"/>
  <c r="E36" i="19"/>
  <c r="E37" i="20" s="1"/>
  <c r="E35" i="24" s="1"/>
  <c r="E37" i="25" s="1"/>
  <c r="E36" i="26" s="1"/>
  <c r="E37" i="27" s="1"/>
  <c r="E36" i="28" s="1"/>
  <c r="M4" i="31"/>
  <c r="M7" i="30"/>
  <c r="M6" i="30"/>
  <c r="L7" i="30"/>
  <c r="L4" i="31"/>
  <c r="L5" i="31"/>
  <c r="L4" i="30"/>
  <c r="K5" i="30"/>
  <c r="K7" i="30"/>
  <c r="K4" i="30"/>
  <c r="K5" i="31"/>
  <c r="F38" i="27"/>
  <c r="K11" i="30"/>
  <c r="J5" i="30"/>
  <c r="J6" i="31"/>
  <c r="J6" i="30"/>
  <c r="F38" i="25"/>
  <c r="I8" i="30"/>
  <c r="I6" i="31"/>
  <c r="I4" i="31"/>
  <c r="I4" i="30"/>
  <c r="I5" i="31"/>
  <c r="F36" i="24"/>
  <c r="H4" i="31"/>
  <c r="H6" i="31"/>
  <c r="H4" i="30"/>
  <c r="H6" i="30"/>
  <c r="G6" i="31"/>
  <c r="G4" i="31"/>
  <c r="G3" i="31"/>
  <c r="G6" i="30"/>
  <c r="F38" i="23"/>
  <c r="F3" i="31"/>
  <c r="B36" i="28"/>
  <c r="F5" i="31"/>
  <c r="F6" i="31"/>
  <c r="B37" i="23"/>
  <c r="E37" i="21"/>
  <c r="E6" i="31"/>
  <c r="E5" i="31"/>
  <c r="E3" i="31"/>
  <c r="E4" i="30"/>
  <c r="C37" i="29"/>
  <c r="G36" i="21"/>
  <c r="B37" i="29"/>
  <c r="F37" i="20"/>
  <c r="D5" i="30"/>
  <c r="D6" i="31"/>
  <c r="B37" i="27"/>
  <c r="D5" i="31"/>
  <c r="C35" i="24"/>
  <c r="C4" i="31"/>
  <c r="C5" i="30"/>
  <c r="C7" i="30"/>
  <c r="B35" i="24"/>
  <c r="B37" i="22"/>
  <c r="B37" i="25"/>
  <c r="C5" i="31"/>
  <c r="B37" i="20"/>
  <c r="B39" i="26" s="1"/>
  <c r="C36" i="19"/>
  <c r="C40" i="22" s="1"/>
  <c r="B36" i="19"/>
  <c r="B38" i="24" s="1"/>
  <c r="G36" i="19"/>
  <c r="G37" i="20" s="1"/>
  <c r="F36" i="21" s="1"/>
  <c r="F37" i="22" s="1"/>
  <c r="G37" i="23" s="1"/>
  <c r="G35" i="24" s="1"/>
  <c r="G37" i="25" s="1"/>
  <c r="G36" i="26" s="1"/>
  <c r="G37" i="27" s="1"/>
  <c r="G36" i="28" s="1"/>
  <c r="B10" i="30"/>
  <c r="D36" i="19"/>
  <c r="D37" i="20" s="1"/>
  <c r="D36" i="21" s="1"/>
  <c r="D37" i="22" s="1"/>
  <c r="D37" i="23" s="1"/>
  <c r="D35" i="24" s="1"/>
  <c r="D37" i="25" s="1"/>
  <c r="D36" i="26" s="1"/>
  <c r="D37" i="27" s="1"/>
  <c r="D36" i="28" s="1"/>
  <c r="C37" i="25"/>
  <c r="C37" i="23"/>
  <c r="B4" i="31"/>
  <c r="C37" i="27"/>
  <c r="C36" i="28"/>
  <c r="C37" i="22"/>
  <c r="C37" i="6"/>
  <c r="C39" i="19" s="1"/>
  <c r="C36" i="26"/>
  <c r="C37" i="20"/>
  <c r="C36" i="21"/>
  <c r="B36" i="26"/>
  <c r="B5" i="31"/>
  <c r="B37" i="6"/>
  <c r="B39" i="19" s="1"/>
  <c r="B36" i="21"/>
  <c r="J11" i="30"/>
  <c r="L11" i="30"/>
  <c r="E36" i="21"/>
  <c r="E37" i="22" s="1"/>
  <c r="F37" i="23" s="1"/>
  <c r="F35" i="24" s="1"/>
  <c r="F37" i="25" s="1"/>
  <c r="F36" i="26" s="1"/>
  <c r="F37" i="27" s="1"/>
  <c r="F36" i="28" s="1"/>
  <c r="M11" i="30"/>
  <c r="F37" i="26"/>
  <c r="F37" i="19"/>
  <c r="F37" i="28"/>
  <c r="F38" i="20"/>
  <c r="F38" i="6"/>
  <c r="F39" i="6" s="1"/>
  <c r="B11" i="30" l="1"/>
  <c r="B12" i="30" s="1"/>
  <c r="J12" i="30" s="1"/>
  <c r="K12" i="30" s="1"/>
  <c r="L12" i="30" s="1"/>
  <c r="M12" i="30" s="1"/>
  <c r="B40" i="29"/>
  <c r="B40" i="23"/>
  <c r="C40" i="20"/>
  <c r="H37" i="23"/>
  <c r="C40" i="29"/>
  <c r="C38" i="24"/>
  <c r="C40" i="23"/>
  <c r="C40" i="25"/>
  <c r="B40" i="25"/>
  <c r="B40" i="22"/>
  <c r="B40" i="20"/>
  <c r="B40" i="27"/>
  <c r="B39" i="28"/>
  <c r="B39" i="21"/>
  <c r="C40" i="27"/>
  <c r="C39" i="26"/>
  <c r="C39" i="28"/>
  <c r="C39" i="21"/>
  <c r="F37" i="29"/>
  <c r="E37" i="29"/>
  <c r="I37" i="25"/>
  <c r="I36" i="26" s="1"/>
  <c r="I37" i="27" s="1"/>
  <c r="I36" i="28" s="1"/>
  <c r="H37" i="25"/>
  <c r="H36" i="26" s="1"/>
  <c r="H37" i="27" s="1"/>
  <c r="H36" i="28" s="1"/>
  <c r="H37" i="29" s="1"/>
  <c r="D37" i="29"/>
  <c r="G37" i="29"/>
  <c r="F38" i="19"/>
  <c r="F39" i="20" s="1"/>
  <c r="E38" i="21" s="1"/>
  <c r="E39" i="22" s="1"/>
  <c r="F39" i="23" s="1"/>
  <c r="F37" i="24" s="1"/>
  <c r="F39" i="25" s="1"/>
  <c r="F38" i="26" s="1"/>
  <c r="F39" i="27" s="1"/>
  <c r="F38" i="28" s="1"/>
  <c r="F39" i="29" l="1"/>
  <c r="I37" i="29"/>
</calcChain>
</file>

<file path=xl/sharedStrings.xml><?xml version="1.0" encoding="utf-8"?>
<sst xmlns="http://schemas.openxmlformats.org/spreadsheetml/2006/main" count="290" uniqueCount="40">
  <si>
    <t>Date</t>
  </si>
  <si>
    <t>Temperature</t>
  </si>
  <si>
    <t>Minimum</t>
  </si>
  <si>
    <t>Maximum</t>
  </si>
  <si>
    <t>Rainfall</t>
  </si>
  <si>
    <t>Lodge</t>
  </si>
  <si>
    <t>Danie J.</t>
  </si>
  <si>
    <t>Mokai</t>
  </si>
  <si>
    <t xml:space="preserve"> </t>
  </si>
  <si>
    <t>Average</t>
  </si>
  <si>
    <t>Totals</t>
  </si>
  <si>
    <t>Total season to date</t>
  </si>
  <si>
    <t>YTD</t>
  </si>
  <si>
    <t>Year = August - July</t>
  </si>
  <si>
    <t>Mokaikai</t>
  </si>
  <si>
    <t>Extremes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</si>
  <si>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</si>
  <si>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</si>
  <si>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</si>
  <si>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</si>
  <si>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</si>
  <si>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</si>
  <si>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</si>
  <si>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</si>
  <si>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</si>
  <si>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</si>
  <si>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</si>
  <si>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</si>
  <si>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Danie Joubert</t>
  </si>
  <si>
    <t>Rainfall Average</t>
  </si>
  <si>
    <t>Temp. Ave. Min</t>
  </si>
  <si>
    <t>Temp. Ave. Max</t>
  </si>
  <si>
    <t>Temp. Ext. Min</t>
  </si>
  <si>
    <t>Temp. Ext. Max</t>
  </si>
  <si>
    <t>YTD Rainfall</t>
  </si>
  <si>
    <t xml:space="preserve">Temperature and Rainfall </t>
  </si>
  <si>
    <t>Mvubu</t>
  </si>
  <si>
    <t>Madjuma</t>
  </si>
  <si>
    <t>Total season to date:</t>
  </si>
  <si>
    <t>Orange 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</si>
</sst>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 ;\-0.0\ "/>
    <numFmt numFmtId="165" formatCode="0.0"/>
  </numFmts>
  <fonts count="25" x14ac:knownFonts="1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0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sz val="11"/>
      <name val="Arial"/>
      <family val="2"/>
    </font>
    <font>
      <sz val="11"/>
      <color indexed="12"/>
      <name val="Arial Narrow"/>
      <family val="2"/>
    </font>
    <font>
      <sz val="11"/>
      <color indexed="10"/>
      <name val="Arial Narrow"/>
      <family val="2"/>
    </font>
    <font>
      <sz val="11"/>
      <color indexed="17"/>
      <name val="Arial Narrow"/>
      <family val="2"/>
    </font>
    <font>
      <sz val="11"/>
      <color indexed="9"/>
      <name val="Arial Narrow"/>
      <family val="2"/>
    </font>
    <font>
      <b/>
      <sz val="11"/>
      <name val="Arial Narrow"/>
      <family val="2"/>
    </font>
    <font>
      <b/>
      <sz val="11"/>
      <color theme="6" tint="-0.249977111117893"/>
      <name val="Arial Narrow"/>
      <family val="2"/>
    </font>
    <font>
      <b/>
      <sz val="10"/>
      <name val="Arial Narrow"/>
      <family val="2"/>
    </font>
    <font>
      <sz val="10"/>
      <color indexed="12"/>
      <name val="Arial Narrow"/>
      <family val="2"/>
    </font>
    <font>
      <sz val="10"/>
      <color indexed="10"/>
      <name val="Arial Narrow"/>
      <family val="2"/>
    </font>
    <font>
      <sz val="10"/>
      <color indexed="17"/>
      <name val="Arial Narrow"/>
      <family val="2"/>
    </font>
    <font>
      <sz val="10"/>
      <color indexed="9"/>
      <name val="Arial Narrow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7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2" xfId="0" applyFont="1" applyBorder="1"/>
    <xf numFmtId="0" fontId="4" fillId="0" borderId="10" xfId="0" applyFont="1" applyBorder="1"/>
    <xf numFmtId="0" fontId="4" fillId="0" borderId="13" xfId="0" applyFont="1" applyBorder="1"/>
    <xf numFmtId="0" fontId="4" fillId="0" borderId="11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20" xfId="0" applyFont="1" applyBorder="1"/>
    <xf numFmtId="0" fontId="6" fillId="0" borderId="0" xfId="0" applyFont="1"/>
    <xf numFmtId="165" fontId="2" fillId="0" borderId="22" xfId="0" applyNumberFormat="1" applyFont="1" applyBorder="1"/>
    <xf numFmtId="165" fontId="3" fillId="0" borderId="23" xfId="0" applyNumberFormat="1" applyFont="1" applyBorder="1"/>
    <xf numFmtId="165" fontId="2" fillId="0" borderId="18" xfId="0" applyNumberFormat="1" applyFont="1" applyBorder="1"/>
    <xf numFmtId="165" fontId="3" fillId="0" borderId="16" xfId="0" applyNumberFormat="1" applyFont="1" applyBorder="1"/>
    <xf numFmtId="165" fontId="2" fillId="0" borderId="20" xfId="0" applyNumberFormat="1" applyFont="1" applyBorder="1"/>
    <xf numFmtId="165" fontId="3" fillId="0" borderId="25" xfId="0" applyNumberFormat="1" applyFont="1" applyBorder="1"/>
    <xf numFmtId="165" fontId="4" fillId="0" borderId="17" xfId="0" applyNumberFormat="1" applyFont="1" applyBorder="1" applyAlignment="1">
      <alignment horizontal="center"/>
    </xf>
    <xf numFmtId="165" fontId="4" fillId="0" borderId="5" xfId="0" applyNumberFormat="1" applyFont="1" applyBorder="1"/>
    <xf numFmtId="165" fontId="4" fillId="0" borderId="7" xfId="0" applyNumberFormat="1" applyFont="1" applyBorder="1"/>
    <xf numFmtId="165" fontId="4" fillId="0" borderId="6" xfId="0" applyNumberFormat="1" applyFont="1" applyBorder="1"/>
    <xf numFmtId="165" fontId="1" fillId="0" borderId="21" xfId="0" applyNumberFormat="1" applyFont="1" applyBorder="1" applyAlignment="1">
      <alignment horizontal="center"/>
    </xf>
    <xf numFmtId="165" fontId="1" fillId="0" borderId="1" xfId="0" applyNumberFormat="1" applyFont="1" applyBorder="1"/>
    <xf numFmtId="165" fontId="4" fillId="0" borderId="18" xfId="0" applyNumberFormat="1" applyFont="1" applyBorder="1"/>
    <xf numFmtId="165" fontId="4" fillId="0" borderId="14" xfId="0" applyNumberFormat="1" applyFont="1" applyBorder="1"/>
    <xf numFmtId="165" fontId="4" fillId="0" borderId="19" xfId="0" applyNumberFormat="1" applyFont="1" applyBorder="1"/>
    <xf numFmtId="0" fontId="0" fillId="0" borderId="26" xfId="0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165" fontId="3" fillId="0" borderId="31" xfId="0" applyNumberFormat="1" applyFont="1" applyBorder="1"/>
    <xf numFmtId="165" fontId="3" fillId="0" borderId="7" xfId="0" applyNumberFormat="1" applyFont="1" applyBorder="1"/>
    <xf numFmtId="165" fontId="3" fillId="0" borderId="6" xfId="0" applyNumberFormat="1" applyFont="1" applyBorder="1"/>
    <xf numFmtId="165" fontId="4" fillId="0" borderId="32" xfId="0" applyNumberFormat="1" applyFont="1" applyBorder="1"/>
    <xf numFmtId="165" fontId="4" fillId="0" borderId="12" xfId="0" applyNumberFormat="1" applyFont="1" applyBorder="1"/>
    <xf numFmtId="165" fontId="4" fillId="0" borderId="10" xfId="0" applyNumberFormat="1" applyFont="1" applyBorder="1"/>
    <xf numFmtId="165" fontId="4" fillId="0" borderId="33" xfId="0" applyNumberFormat="1" applyFont="1" applyBorder="1"/>
    <xf numFmtId="165" fontId="4" fillId="0" borderId="13" xfId="0" applyNumberFormat="1" applyFont="1" applyBorder="1"/>
    <xf numFmtId="165" fontId="4" fillId="0" borderId="11" xfId="0" applyNumberFormat="1" applyFont="1" applyBorder="1"/>
    <xf numFmtId="0" fontId="1" fillId="0" borderId="34" xfId="0" applyFont="1" applyBorder="1"/>
    <xf numFmtId="165" fontId="4" fillId="0" borderId="35" xfId="0" applyNumberFormat="1" applyFont="1" applyBorder="1"/>
    <xf numFmtId="165" fontId="4" fillId="0" borderId="36" xfId="0" applyNumberFormat="1" applyFont="1" applyBorder="1"/>
    <xf numFmtId="165" fontId="4" fillId="0" borderId="23" xfId="0" applyNumberFormat="1" applyFont="1" applyBorder="1"/>
    <xf numFmtId="0" fontId="1" fillId="0" borderId="37" xfId="0" applyFont="1" applyFill="1" applyBorder="1"/>
    <xf numFmtId="165" fontId="2" fillId="0" borderId="13" xfId="0" applyNumberFormat="1" applyFont="1" applyBorder="1"/>
    <xf numFmtId="165" fontId="2" fillId="0" borderId="33" xfId="0" applyNumberFormat="1" applyFont="1" applyBorder="1"/>
    <xf numFmtId="165" fontId="2" fillId="0" borderId="11" xfId="0" applyNumberFormat="1" applyFont="1" applyBorder="1"/>
    <xf numFmtId="165" fontId="5" fillId="0" borderId="15" xfId="0" applyNumberFormat="1" applyFont="1" applyBorder="1"/>
    <xf numFmtId="165" fontId="5" fillId="0" borderId="16" xfId="0" applyNumberFormat="1" applyFont="1" applyBorder="1"/>
    <xf numFmtId="165" fontId="7" fillId="0" borderId="38" xfId="0" applyNumberFormat="1" applyFont="1" applyBorder="1"/>
    <xf numFmtId="165" fontId="7" fillId="0" borderId="39" xfId="0" applyNumberFormat="1" applyFont="1" applyBorder="1"/>
    <xf numFmtId="165" fontId="7" fillId="0" borderId="40" xfId="0" applyNumberFormat="1" applyFont="1" applyBorder="1"/>
    <xf numFmtId="165" fontId="8" fillId="0" borderId="33" xfId="0" applyNumberFormat="1" applyFont="1" applyBorder="1"/>
    <xf numFmtId="165" fontId="8" fillId="0" borderId="13" xfId="0" applyNumberFormat="1" applyFont="1" applyBorder="1"/>
    <xf numFmtId="165" fontId="8" fillId="0" borderId="11" xfId="0" applyNumberFormat="1" applyFont="1" applyBorder="1"/>
    <xf numFmtId="0" fontId="1" fillId="0" borderId="26" xfId="0" applyFont="1" applyFill="1" applyBorder="1"/>
    <xf numFmtId="165" fontId="5" fillId="0" borderId="29" xfId="0" applyNumberFormat="1" applyFont="1" applyBorder="1"/>
    <xf numFmtId="165" fontId="5" fillId="0" borderId="27" xfId="0" applyNumberFormat="1" applyFont="1" applyBorder="1"/>
    <xf numFmtId="165" fontId="5" fillId="0" borderId="28" xfId="0" applyNumberFormat="1" applyFont="1" applyBorder="1"/>
    <xf numFmtId="165" fontId="5" fillId="0" borderId="18" xfId="0" applyNumberFormat="1" applyFont="1" applyBorder="1"/>
    <xf numFmtId="165" fontId="5" fillId="0" borderId="3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13" xfId="0" applyFont="1" applyBorder="1" applyAlignment="1"/>
    <xf numFmtId="0" fontId="10" fillId="0" borderId="13" xfId="0" applyFont="1" applyBorder="1"/>
    <xf numFmtId="0" fontId="10" fillId="0" borderId="43" xfId="0" applyFont="1" applyBorder="1" applyAlignment="1"/>
    <xf numFmtId="0" fontId="10" fillId="0" borderId="32" xfId="0" applyFont="1" applyBorder="1"/>
    <xf numFmtId="0" fontId="2" fillId="0" borderId="13" xfId="0" applyFont="1" applyBorder="1"/>
    <xf numFmtId="0" fontId="3" fillId="0" borderId="13" xfId="0" applyFont="1" applyBorder="1"/>
    <xf numFmtId="165" fontId="3" fillId="0" borderId="13" xfId="0" applyNumberFormat="1" applyFont="1" applyBorder="1"/>
    <xf numFmtId="0" fontId="10" fillId="0" borderId="13" xfId="0" applyFont="1" applyBorder="1" applyAlignment="1">
      <alignment horizontal="center"/>
    </xf>
    <xf numFmtId="0" fontId="10" fillId="0" borderId="0" xfId="0" applyFont="1" applyBorder="1" applyAlignment="1"/>
    <xf numFmtId="0" fontId="12" fillId="0" borderId="0" xfId="0" applyFont="1"/>
    <xf numFmtId="0" fontId="13" fillId="0" borderId="0" xfId="0" applyFont="1"/>
    <xf numFmtId="0" fontId="14" fillId="0" borderId="8" xfId="0" applyFont="1" applyBorder="1"/>
    <xf numFmtId="0" fontId="15" fillId="0" borderId="10" xfId="0" applyFont="1" applyBorder="1"/>
    <xf numFmtId="0" fontId="16" fillId="0" borderId="8" xfId="0" applyFont="1" applyBorder="1"/>
    <xf numFmtId="0" fontId="16" fillId="0" borderId="12" xfId="0" applyFont="1" applyBorder="1"/>
    <xf numFmtId="0" fontId="16" fillId="0" borderId="10" xfId="0" applyFont="1" applyBorder="1"/>
    <xf numFmtId="0" fontId="14" fillId="0" borderId="9" xfId="0" applyFont="1" applyBorder="1"/>
    <xf numFmtId="0" fontId="15" fillId="0" borderId="11" xfId="0" applyFont="1" applyBorder="1"/>
    <xf numFmtId="0" fontId="16" fillId="0" borderId="13" xfId="0" applyFont="1" applyBorder="1"/>
    <xf numFmtId="0" fontId="16" fillId="0" borderId="11" xfId="0" applyFont="1" applyBorder="1"/>
    <xf numFmtId="0" fontId="14" fillId="0" borderId="5" xfId="0" applyFont="1" applyBorder="1"/>
    <xf numFmtId="0" fontId="15" fillId="0" borderId="6" xfId="0" applyFont="1" applyBorder="1"/>
    <xf numFmtId="0" fontId="16" fillId="0" borderId="20" xfId="0" applyFont="1" applyBorder="1"/>
    <xf numFmtId="0" fontId="16" fillId="0" borderId="7" xfId="0" applyFont="1" applyBorder="1"/>
    <xf numFmtId="0" fontId="16" fillId="0" borderId="6" xfId="0" applyFont="1" applyBorder="1"/>
    <xf numFmtId="0" fontId="16" fillId="0" borderId="45" xfId="0" applyFont="1" applyFill="1" applyBorder="1"/>
    <xf numFmtId="164" fontId="14" fillId="0" borderId="22" xfId="0" applyNumberFormat="1" applyFont="1" applyBorder="1"/>
    <xf numFmtId="164" fontId="15" fillId="0" borderId="23" xfId="0" applyNumberFormat="1" applyFont="1" applyBorder="1"/>
    <xf numFmtId="0" fontId="16" fillId="0" borderId="5" xfId="0" applyFont="1" applyBorder="1"/>
    <xf numFmtId="164" fontId="14" fillId="0" borderId="18" xfId="0" applyNumberFormat="1" applyFont="1" applyBorder="1"/>
    <xf numFmtId="164" fontId="15" fillId="0" borderId="16" xfId="0" applyNumberFormat="1" applyFont="1" applyBorder="1"/>
    <xf numFmtId="164" fontId="14" fillId="0" borderId="20" xfId="0" applyNumberFormat="1" applyFont="1" applyBorder="1"/>
    <xf numFmtId="164" fontId="15" fillId="0" borderId="25" xfId="0" applyNumberFormat="1" applyFont="1" applyBorder="1"/>
    <xf numFmtId="0" fontId="16" fillId="0" borderId="18" xfId="0" applyFont="1" applyBorder="1"/>
    <xf numFmtId="0" fontId="16" fillId="0" borderId="14" xfId="0" applyFont="1" applyBorder="1"/>
    <xf numFmtId="0" fontId="16" fillId="0" borderId="19" xfId="0" applyFont="1" applyBorder="1"/>
    <xf numFmtId="0" fontId="16" fillId="0" borderId="17" xfId="0" applyFont="1" applyBorder="1" applyAlignment="1">
      <alignment horizontal="center"/>
    </xf>
    <xf numFmtId="0" fontId="12" fillId="0" borderId="5" xfId="0" applyFont="1" applyBorder="1"/>
    <xf numFmtId="0" fontId="12" fillId="0" borderId="6" xfId="0" applyFont="1" applyBorder="1"/>
    <xf numFmtId="0" fontId="12" fillId="0" borderId="2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4" fillId="0" borderId="22" xfId="0" applyNumberFormat="1" applyFont="1" applyBorder="1"/>
    <xf numFmtId="165" fontId="15" fillId="0" borderId="23" xfId="0" applyNumberFormat="1" applyFont="1" applyBorder="1"/>
    <xf numFmtId="165" fontId="14" fillId="0" borderId="18" xfId="0" applyNumberFormat="1" applyFont="1" applyBorder="1"/>
    <xf numFmtId="165" fontId="15" fillId="0" borderId="16" xfId="0" applyNumberFormat="1" applyFont="1" applyBorder="1"/>
    <xf numFmtId="165" fontId="14" fillId="0" borderId="20" xfId="0" applyNumberFormat="1" applyFont="1" applyBorder="1"/>
    <xf numFmtId="165" fontId="15" fillId="0" borderId="24" xfId="0" applyNumberFormat="1" applyFont="1" applyBorder="1"/>
    <xf numFmtId="0" fontId="16" fillId="0" borderId="15" xfId="0" applyFont="1" applyBorder="1"/>
    <xf numFmtId="0" fontId="16" fillId="0" borderId="16" xfId="0" applyFont="1" applyBorder="1"/>
    <xf numFmtId="0" fontId="17" fillId="0" borderId="0" xfId="0" applyFont="1"/>
    <xf numFmtId="0" fontId="18" fillId="0" borderId="21" xfId="0" applyFont="1" applyBorder="1" applyAlignment="1">
      <alignment horizontal="center" vertical="center"/>
    </xf>
    <xf numFmtId="165" fontId="16" fillId="0" borderId="17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65" fontId="14" fillId="0" borderId="22" xfId="0" applyNumberFormat="1" applyFont="1" applyBorder="1" applyAlignment="1">
      <alignment horizontal="center" vertical="center"/>
    </xf>
    <xf numFmtId="165" fontId="15" fillId="0" borderId="23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165" fontId="15" fillId="0" borderId="16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5" fontId="14" fillId="0" borderId="20" xfId="0" applyNumberFormat="1" applyFont="1" applyBorder="1" applyAlignment="1">
      <alignment horizontal="center" vertical="center"/>
    </xf>
    <xf numFmtId="165" fontId="15" fillId="0" borderId="25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/>
    <xf numFmtId="0" fontId="18" fillId="0" borderId="6" xfId="0" applyFont="1" applyBorder="1"/>
    <xf numFmtId="0" fontId="18" fillId="0" borderId="7" xfId="0" applyFont="1" applyBorder="1"/>
    <xf numFmtId="0" fontId="18" fillId="0" borderId="2" xfId="0" applyFont="1" applyBorder="1"/>
    <xf numFmtId="0" fontId="16" fillId="0" borderId="43" xfId="0" applyFont="1" applyBorder="1"/>
    <xf numFmtId="0" fontId="18" fillId="0" borderId="3" xfId="0" applyFont="1" applyBorder="1"/>
    <xf numFmtId="0" fontId="16" fillId="0" borderId="44" xfId="0" applyFont="1" applyBorder="1"/>
    <xf numFmtId="0" fontId="16" fillId="0" borderId="42" xfId="0" applyFont="1" applyBorder="1"/>
    <xf numFmtId="0" fontId="18" fillId="0" borderId="21" xfId="0" applyFont="1" applyBorder="1" applyAlignment="1">
      <alignment horizontal="center"/>
    </xf>
    <xf numFmtId="0" fontId="18" fillId="0" borderId="1" xfId="0" applyFont="1" applyBorder="1"/>
    <xf numFmtId="0" fontId="16" fillId="0" borderId="52" xfId="0" applyFont="1" applyBorder="1"/>
    <xf numFmtId="0" fontId="18" fillId="0" borderId="20" xfId="0" applyFont="1" applyBorder="1" applyAlignment="1">
      <alignment horizontal="left"/>
    </xf>
    <xf numFmtId="165" fontId="16" fillId="0" borderId="17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42" xfId="0" applyFont="1" applyBorder="1" applyAlignment="1">
      <alignment wrapText="1"/>
    </xf>
    <xf numFmtId="0" fontId="12" fillId="0" borderId="48" xfId="0" applyFont="1" applyBorder="1" applyAlignment="1"/>
    <xf numFmtId="0" fontId="12" fillId="0" borderId="49" xfId="0" applyFont="1" applyBorder="1" applyAlignment="1"/>
    <xf numFmtId="0" fontId="12" fillId="0" borderId="50" xfId="0" applyFont="1" applyBorder="1" applyAlignment="1"/>
    <xf numFmtId="165" fontId="18" fillId="0" borderId="21" xfId="0" applyNumberFormat="1" applyFont="1" applyBorder="1" applyAlignment="1">
      <alignment horizontal="center" vertical="center"/>
    </xf>
    <xf numFmtId="165" fontId="16" fillId="0" borderId="41" xfId="0" applyNumberFormat="1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65" fontId="16" fillId="0" borderId="5" xfId="0" applyNumberFormat="1" applyFont="1" applyBorder="1" applyAlignment="1">
      <alignment horizontal="center" vertical="center"/>
    </xf>
    <xf numFmtId="165" fontId="16" fillId="0" borderId="7" xfId="0" applyNumberFormat="1" applyFont="1" applyBorder="1" applyAlignment="1">
      <alignment horizontal="center" vertical="center"/>
    </xf>
    <xf numFmtId="165" fontId="16" fillId="0" borderId="42" xfId="0" applyNumberFormat="1" applyFont="1" applyBorder="1" applyAlignment="1">
      <alignment horizontal="center" vertical="center"/>
    </xf>
    <xf numFmtId="165" fontId="16" fillId="0" borderId="6" xfId="0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/>
    </xf>
    <xf numFmtId="165" fontId="15" fillId="0" borderId="24" xfId="0" applyNumberFormat="1" applyFont="1" applyBorder="1" applyAlignment="1">
      <alignment horizontal="center" vertical="center"/>
    </xf>
    <xf numFmtId="165" fontId="16" fillId="0" borderId="18" xfId="0" applyNumberFormat="1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/>
    </xf>
    <xf numFmtId="165" fontId="16" fillId="0" borderId="16" xfId="0" applyNumberFormat="1" applyFont="1" applyBorder="1" applyAlignment="1">
      <alignment horizontal="center" vertical="center"/>
    </xf>
    <xf numFmtId="165" fontId="18" fillId="0" borderId="20" xfId="0" applyNumberFormat="1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165" fontId="18" fillId="0" borderId="54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165" fontId="3" fillId="0" borderId="23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165" fontId="3" fillId="0" borderId="2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20" fillId="0" borderId="21" xfId="0" applyNumberFormat="1" applyFont="1" applyBorder="1" applyAlignment="1">
      <alignment horizontal="center" vertical="center"/>
    </xf>
    <xf numFmtId="165" fontId="23" fillId="0" borderId="1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165" fontId="21" fillId="0" borderId="22" xfId="0" applyNumberFormat="1" applyFont="1" applyBorder="1" applyAlignment="1">
      <alignment horizontal="center" vertical="center"/>
    </xf>
    <xf numFmtId="165" fontId="22" fillId="0" borderId="23" xfId="0" applyNumberFormat="1" applyFont="1" applyBorder="1" applyAlignment="1">
      <alignment horizontal="center" vertical="center"/>
    </xf>
    <xf numFmtId="165" fontId="23" fillId="0" borderId="5" xfId="0" applyNumberFormat="1" applyFont="1" applyBorder="1" applyAlignment="1">
      <alignment horizontal="center" vertical="center"/>
    </xf>
    <xf numFmtId="165" fontId="23" fillId="0" borderId="7" xfId="0" applyNumberFormat="1" applyFont="1" applyBorder="1" applyAlignment="1">
      <alignment horizontal="center" vertical="center"/>
    </xf>
    <xf numFmtId="165" fontId="23" fillId="0" borderId="6" xfId="0" applyNumberFormat="1" applyFont="1" applyBorder="1" applyAlignment="1">
      <alignment horizontal="center" vertical="center"/>
    </xf>
    <xf numFmtId="165" fontId="21" fillId="0" borderId="18" xfId="0" applyNumberFormat="1" applyFont="1" applyBorder="1" applyAlignment="1">
      <alignment horizontal="center" vertical="center"/>
    </xf>
    <xf numFmtId="165" fontId="22" fillId="0" borderId="16" xfId="0" applyNumberFormat="1" applyFont="1" applyBorder="1" applyAlignment="1">
      <alignment horizontal="center" vertical="center"/>
    </xf>
    <xf numFmtId="165" fontId="20" fillId="0" borderId="1" xfId="0" applyNumberFormat="1" applyFont="1" applyBorder="1" applyAlignment="1">
      <alignment horizontal="center" vertical="center"/>
    </xf>
    <xf numFmtId="165" fontId="21" fillId="0" borderId="20" xfId="0" applyNumberFormat="1" applyFont="1" applyBorder="1" applyAlignment="1">
      <alignment horizontal="center" vertical="center"/>
    </xf>
    <xf numFmtId="165" fontId="22" fillId="0" borderId="24" xfId="0" applyNumberFormat="1" applyFont="1" applyBorder="1" applyAlignment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165" fontId="23" fillId="0" borderId="15" xfId="0" applyNumberFormat="1" applyFont="1" applyBorder="1" applyAlignment="1">
      <alignment horizontal="center" vertical="center"/>
    </xf>
    <xf numFmtId="165" fontId="23" fillId="0" borderId="16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16" fillId="0" borderId="17" xfId="0" applyNumberFormat="1" applyFont="1" applyBorder="1" applyAlignment="1">
      <alignment horizontal="center" vertical="center"/>
    </xf>
    <xf numFmtId="165" fontId="16" fillId="0" borderId="19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13" xfId="0" applyFont="1" applyBorder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7" fillId="0" borderId="0" xfId="0" applyFont="1" applyBorder="1"/>
    <xf numFmtId="0" fontId="12" fillId="0" borderId="13" xfId="0" applyFont="1" applyBorder="1" applyAlignment="1">
      <alignment horizontal="center"/>
    </xf>
    <xf numFmtId="0" fontId="14" fillId="0" borderId="13" xfId="0" applyFont="1" applyBorder="1"/>
    <xf numFmtId="0" fontId="15" fillId="0" borderId="13" xfId="0" applyFont="1" applyBorder="1"/>
    <xf numFmtId="165" fontId="14" fillId="0" borderId="13" xfId="0" applyNumberFormat="1" applyFont="1" applyBorder="1"/>
    <xf numFmtId="165" fontId="15" fillId="0" borderId="13" xfId="0" applyNumberFormat="1" applyFont="1" applyBorder="1"/>
    <xf numFmtId="165" fontId="16" fillId="0" borderId="13" xfId="0" applyNumberFormat="1" applyFont="1" applyBorder="1"/>
    <xf numFmtId="165" fontId="12" fillId="0" borderId="13" xfId="0" applyNumberFormat="1" applyFont="1" applyBorder="1" applyAlignment="1">
      <alignment horizontal="center"/>
    </xf>
    <xf numFmtId="165" fontId="16" fillId="0" borderId="13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 vertical="center"/>
    </xf>
    <xf numFmtId="165" fontId="16" fillId="0" borderId="14" xfId="0" applyNumberFormat="1" applyFont="1" applyBorder="1" applyAlignment="1">
      <alignment horizontal="center" vertical="center"/>
    </xf>
    <xf numFmtId="0" fontId="12" fillId="0" borderId="47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2" fillId="0" borderId="17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6" fillId="0" borderId="52" xfId="0" applyFont="1" applyBorder="1" applyAlignment="1">
      <alignment horizontal="center"/>
    </xf>
    <xf numFmtId="0" fontId="12" fillId="0" borderId="26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20" xfId="0" applyFont="1" applyBorder="1" applyAlignment="1">
      <alignment horizontal="left"/>
    </xf>
    <xf numFmtId="0" fontId="12" fillId="0" borderId="53" xfId="0" applyFont="1" applyBorder="1" applyAlignment="1">
      <alignment horizontal="left"/>
    </xf>
    <xf numFmtId="0" fontId="16" fillId="0" borderId="24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16" fillId="0" borderId="49" xfId="0" applyFont="1" applyBorder="1" applyAlignment="1">
      <alignment horizontal="center"/>
    </xf>
    <xf numFmtId="0" fontId="16" fillId="0" borderId="50" xfId="0" applyFont="1" applyBorder="1" applyAlignment="1">
      <alignment horizontal="center"/>
    </xf>
    <xf numFmtId="0" fontId="16" fillId="0" borderId="1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165" fontId="18" fillId="0" borderId="17" xfId="0" applyNumberFormat="1" applyFont="1" applyBorder="1" applyAlignment="1">
      <alignment horizontal="center" vertical="center"/>
    </xf>
    <xf numFmtId="165" fontId="18" fillId="0" borderId="19" xfId="0" applyNumberFormat="1" applyFont="1" applyBorder="1" applyAlignment="1">
      <alignment horizontal="center" vertical="center"/>
    </xf>
    <xf numFmtId="165" fontId="16" fillId="0" borderId="52" xfId="0" applyNumberFormat="1" applyFont="1" applyBorder="1" applyAlignment="1">
      <alignment horizontal="center" vertical="center"/>
    </xf>
    <xf numFmtId="165" fontId="16" fillId="0" borderId="17" xfId="0" applyNumberFormat="1" applyFont="1" applyBorder="1" applyAlignment="1">
      <alignment horizontal="center" vertical="center"/>
    </xf>
    <xf numFmtId="165" fontId="16" fillId="0" borderId="19" xfId="0" applyNumberFormat="1" applyFont="1" applyBorder="1" applyAlignment="1">
      <alignment horizontal="center" vertical="center"/>
    </xf>
    <xf numFmtId="165" fontId="18" fillId="0" borderId="17" xfId="0" applyNumberFormat="1" applyFont="1" applyBorder="1" applyAlignment="1">
      <alignment horizontal="center"/>
    </xf>
    <xf numFmtId="165" fontId="18" fillId="0" borderId="19" xfId="0" applyNumberFormat="1" applyFont="1" applyBorder="1" applyAlignment="1">
      <alignment horizontal="center"/>
    </xf>
    <xf numFmtId="165" fontId="16" fillId="0" borderId="24" xfId="0" applyNumberFormat="1" applyFont="1" applyBorder="1" applyAlignment="1">
      <alignment horizontal="center"/>
    </xf>
    <xf numFmtId="165" fontId="16" fillId="0" borderId="41" xfId="0" applyNumberFormat="1" applyFont="1" applyBorder="1" applyAlignment="1">
      <alignment horizontal="center"/>
    </xf>
    <xf numFmtId="165" fontId="16" fillId="0" borderId="51" xfId="0" applyNumberFormat="1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8" fillId="0" borderId="4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39" xfId="0" applyFont="1" applyBorder="1" applyAlignment="1">
      <alignment horizontal="center"/>
    </xf>
    <xf numFmtId="0" fontId="18" fillId="0" borderId="5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165" fontId="12" fillId="0" borderId="26" xfId="0" applyNumberFormat="1" applyFont="1" applyBorder="1" applyAlignment="1">
      <alignment horizontal="center" vertical="center"/>
    </xf>
    <xf numFmtId="165" fontId="12" fillId="0" borderId="46" xfId="0" applyNumberFormat="1" applyFont="1" applyBorder="1" applyAlignment="1">
      <alignment horizontal="center" vertical="center"/>
    </xf>
    <xf numFmtId="165" fontId="12" fillId="0" borderId="48" xfId="0" applyNumberFormat="1" applyFont="1" applyBorder="1" applyAlignment="1">
      <alignment horizontal="center" vertical="center"/>
    </xf>
    <xf numFmtId="165" fontId="12" fillId="0" borderId="49" xfId="0" applyNumberFormat="1" applyFont="1" applyBorder="1" applyAlignment="1">
      <alignment horizontal="center" vertical="center"/>
    </xf>
    <xf numFmtId="165" fontId="12" fillId="0" borderId="50" xfId="0" applyNumberFormat="1" applyFont="1" applyBorder="1" applyAlignment="1">
      <alignment horizontal="center" vertical="center"/>
    </xf>
    <xf numFmtId="165" fontId="12" fillId="0" borderId="21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5" fontId="12" fillId="0" borderId="51" xfId="0" applyNumberFormat="1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165" fontId="18" fillId="0" borderId="47" xfId="0" applyNumberFormat="1" applyFont="1" applyBorder="1" applyAlignment="1">
      <alignment horizontal="center" vertical="center"/>
    </xf>
    <xf numFmtId="165" fontId="18" fillId="0" borderId="40" xfId="0" applyNumberFormat="1" applyFont="1" applyBorder="1" applyAlignment="1">
      <alignment horizontal="center" vertical="center"/>
    </xf>
    <xf numFmtId="165" fontId="18" fillId="0" borderId="39" xfId="0" applyNumberFormat="1" applyFont="1" applyBorder="1" applyAlignment="1">
      <alignment horizontal="center" vertical="center"/>
    </xf>
    <xf numFmtId="165" fontId="18" fillId="0" borderId="54" xfId="0" applyNumberFormat="1" applyFont="1" applyBorder="1" applyAlignment="1">
      <alignment horizontal="center" vertical="center"/>
    </xf>
    <xf numFmtId="165" fontId="18" fillId="0" borderId="41" xfId="0" applyNumberFormat="1" applyFont="1" applyBorder="1" applyAlignment="1">
      <alignment horizontal="center" vertical="center"/>
    </xf>
    <xf numFmtId="165" fontId="18" fillId="0" borderId="51" xfId="0" applyNumberFormat="1" applyFont="1" applyBorder="1" applyAlignment="1">
      <alignment horizontal="center" vertical="center"/>
    </xf>
    <xf numFmtId="165" fontId="16" fillId="0" borderId="24" xfId="0" applyNumberFormat="1" applyFont="1" applyBorder="1" applyAlignment="1">
      <alignment horizontal="center" vertical="center"/>
    </xf>
    <xf numFmtId="165" fontId="16" fillId="0" borderId="41" xfId="0" applyNumberFormat="1" applyFont="1" applyBorder="1" applyAlignment="1">
      <alignment horizontal="center" vertical="center"/>
    </xf>
    <xf numFmtId="165" fontId="16" fillId="0" borderId="51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165" fontId="0" fillId="0" borderId="26" xfId="0" applyNumberFormat="1" applyBorder="1" applyAlignment="1">
      <alignment horizontal="center"/>
    </xf>
    <xf numFmtId="165" fontId="0" fillId="0" borderId="46" xfId="0" applyNumberFormat="1" applyBorder="1" applyAlignment="1">
      <alignment horizontal="center"/>
    </xf>
    <xf numFmtId="165" fontId="4" fillId="0" borderId="17" xfId="0" applyNumberFormat="1" applyFont="1" applyBorder="1" applyAlignment="1">
      <alignment horizontal="center"/>
    </xf>
    <xf numFmtId="165" fontId="4" fillId="0" borderId="19" xfId="0" applyNumberFormat="1" applyFont="1" applyBorder="1" applyAlignment="1">
      <alignment horizontal="center"/>
    </xf>
    <xf numFmtId="165" fontId="0" fillId="0" borderId="48" xfId="0" applyNumberFormat="1" applyBorder="1" applyAlignment="1">
      <alignment horizontal="center"/>
    </xf>
    <xf numFmtId="165" fontId="0" fillId="0" borderId="49" xfId="0" applyNumberFormat="1" applyBorder="1" applyAlignment="1">
      <alignment horizontal="center"/>
    </xf>
    <xf numFmtId="165" fontId="0" fillId="0" borderId="50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41" xfId="0" applyNumberFormat="1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165" fontId="1" fillId="0" borderId="1" xfId="0" applyNumberFormat="1" applyFont="1" applyBorder="1" applyAlignment="1">
      <alignment horizontal="left"/>
    </xf>
    <xf numFmtId="165" fontId="1" fillId="0" borderId="17" xfId="0" applyNumberFormat="1" applyFont="1" applyBorder="1" applyAlignment="1">
      <alignment horizontal="left"/>
    </xf>
    <xf numFmtId="165" fontId="1" fillId="0" borderId="18" xfId="0" applyNumberFormat="1" applyFont="1" applyBorder="1" applyAlignment="1">
      <alignment horizontal="left"/>
    </xf>
    <xf numFmtId="165" fontId="1" fillId="0" borderId="15" xfId="0" applyNumberFormat="1" applyFont="1" applyBorder="1" applyAlignment="1">
      <alignment horizontal="left"/>
    </xf>
    <xf numFmtId="165" fontId="1" fillId="0" borderId="47" xfId="0" applyNumberFormat="1" applyFont="1" applyBorder="1" applyAlignment="1">
      <alignment horizontal="center"/>
    </xf>
    <xf numFmtId="165" fontId="1" fillId="0" borderId="40" xfId="0" applyNumberFormat="1" applyFont="1" applyBorder="1" applyAlignment="1">
      <alignment horizontal="center"/>
    </xf>
    <xf numFmtId="165" fontId="1" fillId="0" borderId="39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165" fontId="4" fillId="0" borderId="55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13" xfId="0" applyFont="1" applyBorder="1" applyAlignment="1">
      <alignment horizontal="left"/>
    </xf>
    <xf numFmtId="165" fontId="10" fillId="0" borderId="58" xfId="0" applyNumberFormat="1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17" xfId="0" applyNumberFormat="1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5" fontId="1" fillId="0" borderId="47" xfId="0" applyNumberFormat="1" applyFont="1" applyBorder="1" applyAlignment="1">
      <alignment horizontal="center" vertical="center"/>
    </xf>
    <xf numFmtId="165" fontId="1" fillId="0" borderId="40" xfId="0" applyNumberFormat="1" applyFont="1" applyBorder="1" applyAlignment="1">
      <alignment horizontal="center" vertical="center"/>
    </xf>
    <xf numFmtId="165" fontId="1" fillId="0" borderId="39" xfId="0" applyNumberFormat="1" applyFont="1" applyBorder="1" applyAlignment="1">
      <alignment horizontal="center" vertical="center"/>
    </xf>
    <xf numFmtId="165" fontId="1" fillId="0" borderId="19" xfId="0" applyNumberFormat="1" applyFont="1" applyBorder="1" applyAlignment="1">
      <alignment horizontal="center" vertical="center"/>
    </xf>
    <xf numFmtId="165" fontId="4" fillId="0" borderId="52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165" fontId="11" fillId="0" borderId="26" xfId="0" applyNumberFormat="1" applyFont="1" applyBorder="1" applyAlignment="1">
      <alignment horizontal="center" vertical="center"/>
    </xf>
    <xf numFmtId="165" fontId="11" fillId="0" borderId="46" xfId="0" applyNumberFormat="1" applyFont="1" applyBorder="1" applyAlignment="1">
      <alignment horizontal="center" vertical="center"/>
    </xf>
    <xf numFmtId="165" fontId="23" fillId="0" borderId="49" xfId="0" applyNumberFormat="1" applyFont="1" applyBorder="1" applyAlignment="1">
      <alignment horizontal="center" vertical="center"/>
    </xf>
    <xf numFmtId="165" fontId="23" fillId="0" borderId="50" xfId="0" applyNumberFormat="1" applyFont="1" applyBorder="1" applyAlignment="1">
      <alignment horizontal="center" vertical="center"/>
    </xf>
    <xf numFmtId="165" fontId="11" fillId="0" borderId="48" xfId="0" applyNumberFormat="1" applyFont="1" applyBorder="1" applyAlignment="1">
      <alignment horizontal="center" vertical="center"/>
    </xf>
    <xf numFmtId="165" fontId="11" fillId="0" borderId="49" xfId="0" applyNumberFormat="1" applyFont="1" applyBorder="1" applyAlignment="1">
      <alignment horizontal="center" vertical="center"/>
    </xf>
    <xf numFmtId="165" fontId="11" fillId="0" borderId="50" xfId="0" applyNumberFormat="1" applyFont="1" applyBorder="1" applyAlignment="1">
      <alignment horizontal="center" vertical="center"/>
    </xf>
    <xf numFmtId="165" fontId="11" fillId="0" borderId="21" xfId="0" applyNumberFormat="1" applyFont="1" applyBorder="1" applyAlignment="1">
      <alignment horizontal="center" vertical="center"/>
    </xf>
    <xf numFmtId="165" fontId="11" fillId="0" borderId="41" xfId="0" applyNumberFormat="1" applyFont="1" applyBorder="1" applyAlignment="1">
      <alignment horizontal="center" vertical="center"/>
    </xf>
    <xf numFmtId="165" fontId="11" fillId="0" borderId="51" xfId="0" applyNumberFormat="1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20" fillId="0" borderId="1" xfId="0" applyNumberFormat="1" applyFont="1" applyBorder="1" applyAlignment="1">
      <alignment horizontal="center" vertical="center"/>
    </xf>
    <xf numFmtId="165" fontId="20" fillId="0" borderId="17" xfId="0" applyNumberFormat="1" applyFont="1" applyBorder="1" applyAlignment="1">
      <alignment horizontal="center" vertical="center"/>
    </xf>
    <xf numFmtId="165" fontId="20" fillId="0" borderId="20" xfId="0" applyNumberFormat="1" applyFont="1" applyBorder="1" applyAlignment="1">
      <alignment horizontal="center" vertical="center"/>
    </xf>
    <xf numFmtId="165" fontId="20" fillId="0" borderId="53" xfId="0" applyNumberFormat="1" applyFont="1" applyBorder="1" applyAlignment="1">
      <alignment horizontal="center" vertical="center"/>
    </xf>
    <xf numFmtId="165" fontId="20" fillId="0" borderId="47" xfId="0" applyNumberFormat="1" applyFont="1" applyBorder="1" applyAlignment="1">
      <alignment horizontal="center" vertical="center"/>
    </xf>
    <xf numFmtId="165" fontId="20" fillId="0" borderId="40" xfId="0" applyNumberFormat="1" applyFont="1" applyBorder="1" applyAlignment="1">
      <alignment horizontal="center" vertical="center"/>
    </xf>
    <xf numFmtId="165" fontId="20" fillId="0" borderId="39" xfId="0" applyNumberFormat="1" applyFont="1" applyBorder="1" applyAlignment="1">
      <alignment horizontal="center" vertical="center"/>
    </xf>
    <xf numFmtId="165" fontId="20" fillId="0" borderId="19" xfId="0" applyNumberFormat="1" applyFont="1" applyBorder="1" applyAlignment="1">
      <alignment horizontal="center" vertical="center"/>
    </xf>
    <xf numFmtId="165" fontId="23" fillId="0" borderId="24" xfId="0" applyNumberFormat="1" applyFont="1" applyBorder="1" applyAlignment="1">
      <alignment horizontal="center" vertical="center"/>
    </xf>
    <xf numFmtId="165" fontId="23" fillId="0" borderId="41" xfId="0" applyNumberFormat="1" applyFont="1" applyBorder="1" applyAlignment="1">
      <alignment horizontal="center" vertical="center"/>
    </xf>
    <xf numFmtId="165" fontId="23" fillId="0" borderId="51" xfId="0" applyNumberFormat="1" applyFont="1" applyBorder="1" applyAlignment="1">
      <alignment horizontal="center" vertical="center"/>
    </xf>
    <xf numFmtId="165" fontId="4" fillId="0" borderId="52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165" fontId="12" fillId="0" borderId="13" xfId="0" applyNumberFormat="1" applyFont="1" applyBorder="1" applyAlignment="1">
      <alignment horizontal="left"/>
    </xf>
    <xf numFmtId="165" fontId="12" fillId="0" borderId="13" xfId="0" applyNumberFormat="1" applyFont="1" applyBorder="1" applyAlignment="1">
      <alignment horizontal="center"/>
    </xf>
    <xf numFmtId="165" fontId="16" fillId="0" borderId="13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5" fontId="18" fillId="0" borderId="1" xfId="0" applyNumberFormat="1" applyFont="1" applyBorder="1" applyAlignment="1">
      <alignment horizontal="center" vertical="center"/>
    </xf>
    <xf numFmtId="165" fontId="18" fillId="0" borderId="18" xfId="0" applyNumberFormat="1" applyFont="1" applyBorder="1" applyAlignment="1">
      <alignment horizontal="center" vertical="center"/>
    </xf>
    <xf numFmtId="165" fontId="18" fillId="0" borderId="1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Rain &amp; Temp.</a:t>
            </a:r>
          </a:p>
        </c:rich>
      </c:tx>
      <c:layout>
        <c:manualLayout>
          <c:xMode val="edge"/>
          <c:yMode val="edge"/>
          <c:x val="0.41588848308582049"/>
          <c:y val="2.8462998102466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947081488332192"/>
          <c:y val="0.1442125237191651"/>
          <c:w val="0.70872381949081775"/>
          <c:h val="0.5597722960151803"/>
        </c:manualLayout>
      </c:layout>
      <c:lineChart>
        <c:grouping val="stacked"/>
        <c:varyColors val="0"/>
        <c:ser>
          <c:idx val="0"/>
          <c:order val="0"/>
          <c:tx>
            <c:strRef>
              <c:f>Sum!$A$4</c:f>
              <c:strCache>
                <c:ptCount val="1"/>
                <c:pt idx="0">
                  <c:v>Temp. Ave. Min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Sum!$B$3:$M$3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Sum!$B$4:$M$4</c:f>
              <c:numCache>
                <c:formatCode>0.0</c:formatCode>
                <c:ptCount val="12"/>
                <c:pt idx="0">
                  <c:v>11.32258064516129</c:v>
                </c:pt>
                <c:pt idx="1">
                  <c:v>14.95</c:v>
                </c:pt>
                <c:pt idx="2">
                  <c:v>18.483870967741936</c:v>
                </c:pt>
                <c:pt idx="3">
                  <c:v>17.454545454545453</c:v>
                </c:pt>
                <c:pt idx="4">
                  <c:v>20.967741935483872</c:v>
                </c:pt>
                <c:pt idx="5">
                  <c:v>20.580645161290324</c:v>
                </c:pt>
                <c:pt idx="6">
                  <c:v>21.724137931034484</c:v>
                </c:pt>
                <c:pt idx="7">
                  <c:v>18.903225806451612</c:v>
                </c:pt>
                <c:pt idx="8">
                  <c:v>16.233333333333334</c:v>
                </c:pt>
                <c:pt idx="9">
                  <c:v>11.709677419354838</c:v>
                </c:pt>
                <c:pt idx="10">
                  <c:v>9.6333333333333329</c:v>
                </c:pt>
                <c:pt idx="11">
                  <c:v>7.645161290322581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Sum!$A$5</c:f>
              <c:strCache>
                <c:ptCount val="1"/>
                <c:pt idx="0">
                  <c:v>Temp. Ave. Max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Sum!$B$3:$M$3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Sum!$B$5:$M$5</c:f>
              <c:numCache>
                <c:formatCode>0.0</c:formatCode>
                <c:ptCount val="12"/>
                <c:pt idx="0">
                  <c:v>28.161290322580644</c:v>
                </c:pt>
                <c:pt idx="1">
                  <c:v>30.166666666666668</c:v>
                </c:pt>
                <c:pt idx="2">
                  <c:v>35.548387096774192</c:v>
                </c:pt>
                <c:pt idx="3">
                  <c:v>34.363636363636367</c:v>
                </c:pt>
                <c:pt idx="4">
                  <c:v>34.677419354838712</c:v>
                </c:pt>
                <c:pt idx="5">
                  <c:v>33.225806451612904</c:v>
                </c:pt>
                <c:pt idx="6">
                  <c:v>33.448275862068968</c:v>
                </c:pt>
                <c:pt idx="7">
                  <c:v>28.29032258064516</c:v>
                </c:pt>
                <c:pt idx="8">
                  <c:v>26.583333333333332</c:v>
                </c:pt>
                <c:pt idx="9">
                  <c:v>22.967741935483872</c:v>
                </c:pt>
                <c:pt idx="10">
                  <c:v>21.966666666666665</c:v>
                </c:pt>
                <c:pt idx="11">
                  <c:v>22.258064516129032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Sum!$A$11</c:f>
              <c:strCache>
                <c:ptCount val="1"/>
                <c:pt idx="0">
                  <c:v>Rainfall Average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Sum!$B$3:$M$3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Sum!$B$11:$M$11</c:f>
              <c:numCache>
                <c:formatCode>0.0</c:formatCode>
                <c:ptCount val="12"/>
                <c:pt idx="0">
                  <c:v>0</c:v>
                </c:pt>
                <c:pt idx="1">
                  <c:v>28</c:v>
                </c:pt>
                <c:pt idx="2">
                  <c:v>41.6</c:v>
                </c:pt>
                <c:pt idx="3">
                  <c:v>75</c:v>
                </c:pt>
                <c:pt idx="4">
                  <c:v>116.9</c:v>
                </c:pt>
                <c:pt idx="5">
                  <c:v>222.6</c:v>
                </c:pt>
                <c:pt idx="6">
                  <c:v>260.7</c:v>
                </c:pt>
                <c:pt idx="7">
                  <c:v>362.4</c:v>
                </c:pt>
                <c:pt idx="8">
                  <c:v>130.5</c:v>
                </c:pt>
                <c:pt idx="9">
                  <c:v>147</c:v>
                </c:pt>
                <c:pt idx="10">
                  <c:v>31</c:v>
                </c:pt>
                <c:pt idx="1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33312"/>
        <c:axId val="126907520"/>
      </c:lineChart>
      <c:catAx>
        <c:axId val="126733312"/>
        <c:scaling>
          <c:orientation val="minMax"/>
        </c:scaling>
        <c:delete val="0"/>
        <c:axPos val="b"/>
        <c:majorGridlines>
          <c:spPr>
            <a:ln w="3175">
              <a:solidFill>
                <a:srgbClr val="FF66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Months</a:t>
                </a:r>
              </a:p>
            </c:rich>
          </c:tx>
          <c:layout>
            <c:manualLayout>
              <c:xMode val="edge"/>
              <c:yMode val="edge"/>
              <c:x val="0.58567067280999441"/>
              <c:y val="0.8747628083491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69075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69075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Units</a:t>
                </a:r>
              </a:p>
            </c:rich>
          </c:tx>
          <c:layout>
            <c:manualLayout>
              <c:xMode val="edge"/>
              <c:yMode val="edge"/>
              <c:x val="2.4922156289786997E-2"/>
              <c:y val="0.3908918406072106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6733312"/>
        <c:crosses val="autoZero"/>
        <c:crossBetween val="midCat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2087276223100758"/>
          <c:y val="0.94117647058823528"/>
          <c:w val="0.60591992479544632"/>
          <c:h val="4.55407969639468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0" l="0.74803149606299213" r="0" t="0" header="0" footer="0"/>
    <c:pageSetup paperSize="9" orientation="portrait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Temperature </a:t>
            </a:r>
          </a:p>
        </c:rich>
      </c:tx>
      <c:layout>
        <c:manualLayout>
          <c:xMode val="edge"/>
          <c:yMode val="edge"/>
          <c:x val="0.42121684867394693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56474258970359"/>
          <c:y val="0.16941176470588235"/>
          <c:w val="0.83775351014040567"/>
          <c:h val="0.60235294117647054"/>
        </c:manualLayout>
      </c:layout>
      <c:lineChart>
        <c:grouping val="standard"/>
        <c:varyColors val="0"/>
        <c:ser>
          <c:idx val="0"/>
          <c:order val="0"/>
          <c:tx>
            <c:strRef>
              <c:f>Temp!$A$3</c:f>
              <c:strCache>
                <c:ptCount val="1"/>
                <c:pt idx="0">
                  <c:v>Temp. Ave. Min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Temp!$B$2:$M$2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Temp!$B$3:$M$3</c:f>
              <c:numCache>
                <c:formatCode>0.0</c:formatCode>
                <c:ptCount val="12"/>
                <c:pt idx="0">
                  <c:v>11.32258064516129</c:v>
                </c:pt>
                <c:pt idx="1">
                  <c:v>14.95</c:v>
                </c:pt>
                <c:pt idx="2">
                  <c:v>18.483870967741936</c:v>
                </c:pt>
                <c:pt idx="3">
                  <c:v>17.454545454545453</c:v>
                </c:pt>
                <c:pt idx="4">
                  <c:v>20.967741935483872</c:v>
                </c:pt>
                <c:pt idx="5">
                  <c:v>20.580645161290324</c:v>
                </c:pt>
                <c:pt idx="6">
                  <c:v>21.724137931034484</c:v>
                </c:pt>
                <c:pt idx="7">
                  <c:v>18.903225806451612</c:v>
                </c:pt>
                <c:pt idx="8">
                  <c:v>16.233333333333334</c:v>
                </c:pt>
                <c:pt idx="9">
                  <c:v>11.709677419354838</c:v>
                </c:pt>
                <c:pt idx="10">
                  <c:v>9.6333333333333329</c:v>
                </c:pt>
                <c:pt idx="11">
                  <c:v>7.645161290322581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Temp!$A$4</c:f>
              <c:strCache>
                <c:ptCount val="1"/>
                <c:pt idx="0">
                  <c:v>Temp. Ave. Max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Temp!$B$2:$M$2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Temp!$B$4:$M$4</c:f>
              <c:numCache>
                <c:formatCode>0.0</c:formatCode>
                <c:ptCount val="12"/>
                <c:pt idx="0">
                  <c:v>28.161290322580644</c:v>
                </c:pt>
                <c:pt idx="1">
                  <c:v>30.166666666666668</c:v>
                </c:pt>
                <c:pt idx="2">
                  <c:v>35.548387096774192</c:v>
                </c:pt>
                <c:pt idx="3">
                  <c:v>34.363636363636367</c:v>
                </c:pt>
                <c:pt idx="4">
                  <c:v>34.677419354838712</c:v>
                </c:pt>
                <c:pt idx="5">
                  <c:v>33.225806451612904</c:v>
                </c:pt>
                <c:pt idx="6">
                  <c:v>33.448275862068968</c:v>
                </c:pt>
                <c:pt idx="7">
                  <c:v>28.29032258064516</c:v>
                </c:pt>
                <c:pt idx="8">
                  <c:v>26.583333333333332</c:v>
                </c:pt>
                <c:pt idx="9">
                  <c:v>22.967741935483872</c:v>
                </c:pt>
                <c:pt idx="10">
                  <c:v>21.966666666666665</c:v>
                </c:pt>
                <c:pt idx="11">
                  <c:v>22.258064516129032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Temp!$A$5</c:f>
              <c:strCache>
                <c:ptCount val="1"/>
                <c:pt idx="0">
                  <c:v>Temp. Ext. Min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Temp!$B$2:$M$2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Temp!$B$5:$M$5</c:f>
              <c:numCache>
                <c:formatCode>0.0</c:formatCode>
                <c:ptCount val="12"/>
                <c:pt idx="0">
                  <c:v>6</c:v>
                </c:pt>
                <c:pt idx="1">
                  <c:v>9</c:v>
                </c:pt>
                <c:pt idx="2">
                  <c:v>14</c:v>
                </c:pt>
                <c:pt idx="3">
                  <c:v>13</c:v>
                </c:pt>
                <c:pt idx="4">
                  <c:v>19</c:v>
                </c:pt>
                <c:pt idx="5">
                  <c:v>18</c:v>
                </c:pt>
                <c:pt idx="6">
                  <c:v>19</c:v>
                </c:pt>
                <c:pt idx="7">
                  <c:v>15</c:v>
                </c:pt>
                <c:pt idx="8">
                  <c:v>12</c:v>
                </c:pt>
                <c:pt idx="9">
                  <c:v>9</c:v>
                </c:pt>
                <c:pt idx="10">
                  <c:v>7</c:v>
                </c:pt>
                <c:pt idx="11">
                  <c:v>4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Temp!$A$6</c:f>
              <c:strCache>
                <c:ptCount val="1"/>
                <c:pt idx="0">
                  <c:v>Temp. Ext. Max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Temp!$B$2:$M$2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Temp!$B$6:$M$6</c:f>
              <c:numCache>
                <c:formatCode>0.0</c:formatCode>
                <c:ptCount val="12"/>
                <c:pt idx="0">
                  <c:v>32</c:v>
                </c:pt>
                <c:pt idx="1">
                  <c:v>38</c:v>
                </c:pt>
                <c:pt idx="2">
                  <c:v>40</c:v>
                </c:pt>
                <c:pt idx="3">
                  <c:v>42</c:v>
                </c:pt>
                <c:pt idx="4">
                  <c:v>39</c:v>
                </c:pt>
                <c:pt idx="5">
                  <c:v>42</c:v>
                </c:pt>
                <c:pt idx="6">
                  <c:v>37</c:v>
                </c:pt>
                <c:pt idx="7">
                  <c:v>33</c:v>
                </c:pt>
                <c:pt idx="8">
                  <c:v>31</c:v>
                </c:pt>
                <c:pt idx="9">
                  <c:v>28</c:v>
                </c:pt>
                <c:pt idx="10">
                  <c:v>25</c:v>
                </c:pt>
                <c:pt idx="11">
                  <c:v>28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92000"/>
        <c:axId val="126419328"/>
      </c:lineChart>
      <c:catAx>
        <c:axId val="1273920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Month</a:t>
                </a:r>
              </a:p>
            </c:rich>
          </c:tx>
          <c:layout>
            <c:manualLayout>
              <c:xMode val="edge"/>
              <c:yMode val="edge"/>
              <c:x val="0.50390015600624027"/>
              <c:y val="0.84470588235294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6419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6419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Deg. C</a:t>
                </a:r>
              </a:p>
            </c:rich>
          </c:tx>
          <c:layout>
            <c:manualLayout>
              <c:xMode val="edge"/>
              <c:yMode val="edge"/>
              <c:x val="2.4960998439937598E-2"/>
              <c:y val="0.4164705882352940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739200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57254290171607"/>
          <c:y val="0.92705882352941171"/>
          <c:w val="0.80343213728549145"/>
          <c:h val="5.6470588235294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13</xdr:col>
      <xdr:colOff>0</xdr:colOff>
      <xdr:row>44</xdr:row>
      <xdr:rowOff>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0</xdr:rowOff>
    </xdr:from>
    <xdr:to>
      <xdr:col>13</xdr:col>
      <xdr:colOff>0</xdr:colOff>
      <xdr:row>32</xdr:row>
      <xdr:rowOff>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2"/>
  <sheetViews>
    <sheetView topLeftCell="A25" workbookViewId="0">
      <selection activeCell="D2" sqref="D2:I2"/>
    </sheetView>
  </sheetViews>
  <sheetFormatPr defaultColWidth="9.109375" defaultRowHeight="13.8" x14ac:dyDescent="0.25"/>
  <cols>
    <col min="1" max="1" width="9.6640625" style="123" customWidth="1"/>
    <col min="2" max="9" width="9.6640625" style="88" customWidth="1"/>
    <col min="10" max="16384" width="9.109375" style="88"/>
  </cols>
  <sheetData>
    <row r="1" spans="1:11" x14ac:dyDescent="0.25">
      <c r="A1" s="299" t="s">
        <v>0</v>
      </c>
      <c r="B1" s="296" t="s">
        <v>1</v>
      </c>
      <c r="C1" s="297"/>
      <c r="D1" s="296" t="s">
        <v>4</v>
      </c>
      <c r="E1" s="298"/>
      <c r="F1" s="298"/>
      <c r="G1" s="298"/>
      <c r="H1" s="298"/>
      <c r="I1" s="297"/>
      <c r="J1" s="87"/>
      <c r="K1" s="87"/>
    </row>
    <row r="2" spans="1:11" ht="14.4" thickBot="1" x14ac:dyDescent="0.3">
      <c r="A2" s="300"/>
      <c r="B2" s="115" t="s">
        <v>2</v>
      </c>
      <c r="C2" s="116" t="s">
        <v>3</v>
      </c>
      <c r="D2" s="79" t="s">
        <v>5</v>
      </c>
      <c r="E2" s="79" t="s">
        <v>6</v>
      </c>
      <c r="F2" s="79" t="s">
        <v>14</v>
      </c>
      <c r="G2" s="79" t="s">
        <v>36</v>
      </c>
      <c r="H2" s="79" t="s">
        <v>39</v>
      </c>
      <c r="I2" s="79" t="s">
        <v>37</v>
      </c>
      <c r="J2" s="87"/>
      <c r="K2" s="87"/>
    </row>
    <row r="3" spans="1:11" x14ac:dyDescent="0.25">
      <c r="A3" s="118">
        <v>1</v>
      </c>
      <c r="B3" s="89">
        <v>6</v>
      </c>
      <c r="C3" s="90">
        <v>22</v>
      </c>
      <c r="D3" s="91"/>
      <c r="E3" s="92"/>
      <c r="F3" s="92"/>
      <c r="G3" s="92"/>
      <c r="H3" s="92"/>
      <c r="I3" s="93"/>
      <c r="J3" s="87"/>
      <c r="K3" s="87"/>
    </row>
    <row r="4" spans="1:11" x14ac:dyDescent="0.25">
      <c r="A4" s="119">
        <f t="shared" ref="A4:A33" si="0">A3+1</f>
        <v>2</v>
      </c>
      <c r="B4" s="94">
        <v>6</v>
      </c>
      <c r="C4" s="95">
        <v>23</v>
      </c>
      <c r="D4" s="91"/>
      <c r="E4" s="96"/>
      <c r="F4" s="96"/>
      <c r="G4" s="96"/>
      <c r="H4" s="96"/>
      <c r="I4" s="97"/>
      <c r="J4" s="87"/>
      <c r="K4" s="87"/>
    </row>
    <row r="5" spans="1:11" x14ac:dyDescent="0.25">
      <c r="A5" s="119">
        <f t="shared" si="0"/>
        <v>3</v>
      </c>
      <c r="B5" s="94">
        <v>7</v>
      </c>
      <c r="C5" s="95">
        <v>24</v>
      </c>
      <c r="D5" s="91"/>
      <c r="E5" s="96"/>
      <c r="F5" s="96"/>
      <c r="G5" s="96"/>
      <c r="H5" s="96"/>
      <c r="I5" s="97"/>
      <c r="J5" s="87"/>
      <c r="K5" s="87"/>
    </row>
    <row r="6" spans="1:11" x14ac:dyDescent="0.25">
      <c r="A6" s="119">
        <f t="shared" si="0"/>
        <v>4</v>
      </c>
      <c r="B6" s="94">
        <v>8</v>
      </c>
      <c r="C6" s="95">
        <v>25</v>
      </c>
      <c r="D6" s="91"/>
      <c r="E6" s="96"/>
      <c r="F6" s="96"/>
      <c r="G6" s="96"/>
      <c r="H6" s="96"/>
      <c r="I6" s="97"/>
      <c r="J6" s="87"/>
      <c r="K6" s="87"/>
    </row>
    <row r="7" spans="1:11" x14ac:dyDescent="0.25">
      <c r="A7" s="119">
        <f t="shared" si="0"/>
        <v>5</v>
      </c>
      <c r="B7" s="94">
        <v>7</v>
      </c>
      <c r="C7" s="95">
        <v>25</v>
      </c>
      <c r="D7" s="91"/>
      <c r="E7" s="96"/>
      <c r="F7" s="96"/>
      <c r="G7" s="96"/>
      <c r="H7" s="96"/>
      <c r="I7" s="97"/>
      <c r="J7" s="87"/>
      <c r="K7" s="87"/>
    </row>
    <row r="8" spans="1:11" x14ac:dyDescent="0.25">
      <c r="A8" s="119">
        <f t="shared" si="0"/>
        <v>6</v>
      </c>
      <c r="B8" s="94">
        <v>8</v>
      </c>
      <c r="C8" s="95">
        <v>25</v>
      </c>
      <c r="D8" s="91"/>
      <c r="E8" s="96"/>
      <c r="F8" s="96"/>
      <c r="G8" s="96"/>
      <c r="H8" s="96"/>
      <c r="I8" s="97"/>
      <c r="J8" s="87"/>
      <c r="K8" s="87"/>
    </row>
    <row r="9" spans="1:11" x14ac:dyDescent="0.25">
      <c r="A9" s="119">
        <f t="shared" si="0"/>
        <v>7</v>
      </c>
      <c r="B9" s="94">
        <v>9</v>
      </c>
      <c r="C9" s="95">
        <v>26</v>
      </c>
      <c r="D9" s="91"/>
      <c r="E9" s="96"/>
      <c r="F9" s="96"/>
      <c r="G9" s="96"/>
      <c r="H9" s="96"/>
      <c r="I9" s="97"/>
      <c r="J9" s="87"/>
      <c r="K9" s="87"/>
    </row>
    <row r="10" spans="1:11" x14ac:dyDescent="0.25">
      <c r="A10" s="119">
        <f t="shared" si="0"/>
        <v>8</v>
      </c>
      <c r="B10" s="94">
        <v>10</v>
      </c>
      <c r="C10" s="95">
        <v>27</v>
      </c>
      <c r="D10" s="91"/>
      <c r="E10" s="96"/>
      <c r="F10" s="96"/>
      <c r="G10" s="96"/>
      <c r="H10" s="96"/>
      <c r="I10" s="97"/>
      <c r="J10" s="87"/>
      <c r="K10" s="87"/>
    </row>
    <row r="11" spans="1:11" x14ac:dyDescent="0.25">
      <c r="A11" s="119">
        <f t="shared" si="0"/>
        <v>9</v>
      </c>
      <c r="B11" s="94">
        <v>12</v>
      </c>
      <c r="C11" s="95">
        <v>28</v>
      </c>
      <c r="D11" s="91"/>
      <c r="E11" s="96"/>
      <c r="F11" s="96"/>
      <c r="G11" s="96"/>
      <c r="H11" s="96"/>
      <c r="I11" s="97"/>
      <c r="J11" s="87"/>
      <c r="K11" s="87"/>
    </row>
    <row r="12" spans="1:11" x14ac:dyDescent="0.25">
      <c r="A12" s="119">
        <f t="shared" si="0"/>
        <v>10</v>
      </c>
      <c r="B12" s="94">
        <v>11</v>
      </c>
      <c r="C12" s="95">
        <v>26</v>
      </c>
      <c r="D12" s="91"/>
      <c r="E12" s="96"/>
      <c r="F12" s="96"/>
      <c r="G12" s="96"/>
      <c r="H12" s="96"/>
      <c r="I12" s="97"/>
      <c r="J12" s="87"/>
      <c r="K12" s="87"/>
    </row>
    <row r="13" spans="1:11" x14ac:dyDescent="0.25">
      <c r="A13" s="119">
        <f t="shared" si="0"/>
        <v>11</v>
      </c>
      <c r="B13" s="94">
        <v>10</v>
      </c>
      <c r="C13" s="95">
        <v>22</v>
      </c>
      <c r="D13" s="91"/>
      <c r="E13" s="96"/>
      <c r="F13" s="96"/>
      <c r="G13" s="96"/>
      <c r="H13" s="96"/>
      <c r="I13" s="97"/>
      <c r="J13" s="87"/>
      <c r="K13" s="87"/>
    </row>
    <row r="14" spans="1:11" x14ac:dyDescent="0.25">
      <c r="A14" s="119">
        <f t="shared" si="0"/>
        <v>12</v>
      </c>
      <c r="B14" s="94">
        <v>10</v>
      </c>
      <c r="C14" s="95">
        <v>28</v>
      </c>
      <c r="D14" s="91"/>
      <c r="E14" s="96"/>
      <c r="F14" s="96"/>
      <c r="G14" s="96"/>
      <c r="H14" s="96"/>
      <c r="I14" s="97"/>
      <c r="J14" s="87"/>
      <c r="K14" s="87"/>
    </row>
    <row r="15" spans="1:11" x14ac:dyDescent="0.25">
      <c r="A15" s="119">
        <f t="shared" si="0"/>
        <v>13</v>
      </c>
      <c r="B15" s="94">
        <v>10</v>
      </c>
      <c r="C15" s="95">
        <v>28</v>
      </c>
      <c r="D15" s="91"/>
      <c r="E15" s="96"/>
      <c r="F15" s="96"/>
      <c r="G15" s="96"/>
      <c r="H15" s="96"/>
      <c r="I15" s="97"/>
      <c r="J15" s="87"/>
      <c r="K15" s="87"/>
    </row>
    <row r="16" spans="1:11" x14ac:dyDescent="0.25">
      <c r="A16" s="119">
        <f t="shared" si="0"/>
        <v>14</v>
      </c>
      <c r="B16" s="94">
        <v>10</v>
      </c>
      <c r="C16" s="95">
        <v>29</v>
      </c>
      <c r="D16" s="91"/>
      <c r="E16" s="96"/>
      <c r="F16" s="96"/>
      <c r="G16" s="96"/>
      <c r="H16" s="96"/>
      <c r="I16" s="97"/>
      <c r="J16" s="87"/>
      <c r="K16" s="87"/>
    </row>
    <row r="17" spans="1:11" x14ac:dyDescent="0.25">
      <c r="A17" s="119">
        <f t="shared" si="0"/>
        <v>15</v>
      </c>
      <c r="B17" s="94">
        <v>11</v>
      </c>
      <c r="C17" s="95">
        <v>29</v>
      </c>
      <c r="D17" s="91"/>
      <c r="E17" s="96"/>
      <c r="F17" s="96"/>
      <c r="G17" s="96"/>
      <c r="H17" s="96"/>
      <c r="I17" s="97"/>
      <c r="J17" s="87"/>
      <c r="K17" s="87"/>
    </row>
    <row r="18" spans="1:11" x14ac:dyDescent="0.25">
      <c r="A18" s="119">
        <f t="shared" si="0"/>
        <v>16</v>
      </c>
      <c r="B18" s="94">
        <v>11</v>
      </c>
      <c r="C18" s="95">
        <v>30</v>
      </c>
      <c r="D18" s="91"/>
      <c r="E18" s="96"/>
      <c r="F18" s="96"/>
      <c r="G18" s="96"/>
      <c r="H18" s="96"/>
      <c r="I18" s="97"/>
      <c r="J18" s="87"/>
      <c r="K18" s="87"/>
    </row>
    <row r="19" spans="1:11" x14ac:dyDescent="0.25">
      <c r="A19" s="119">
        <f t="shared" si="0"/>
        <v>17</v>
      </c>
      <c r="B19" s="94">
        <v>11</v>
      </c>
      <c r="C19" s="95">
        <v>29</v>
      </c>
      <c r="D19" s="91"/>
      <c r="E19" s="96"/>
      <c r="F19" s="96"/>
      <c r="G19" s="96"/>
      <c r="H19" s="96"/>
      <c r="I19" s="97"/>
      <c r="J19" s="87"/>
      <c r="K19" s="87"/>
    </row>
    <row r="20" spans="1:11" x14ac:dyDescent="0.25">
      <c r="A20" s="119">
        <f t="shared" si="0"/>
        <v>18</v>
      </c>
      <c r="B20" s="94">
        <v>12</v>
      </c>
      <c r="C20" s="95">
        <v>29</v>
      </c>
      <c r="D20" s="91"/>
      <c r="E20" s="96"/>
      <c r="F20" s="96"/>
      <c r="G20" s="96"/>
      <c r="H20" s="96"/>
      <c r="I20" s="97"/>
      <c r="J20" s="87"/>
      <c r="K20" s="87"/>
    </row>
    <row r="21" spans="1:11" x14ac:dyDescent="0.25">
      <c r="A21" s="119">
        <f t="shared" si="0"/>
        <v>19</v>
      </c>
      <c r="B21" s="94">
        <v>13</v>
      </c>
      <c r="C21" s="95">
        <v>30</v>
      </c>
      <c r="D21" s="91"/>
      <c r="E21" s="96"/>
      <c r="F21" s="96"/>
      <c r="G21" s="96"/>
      <c r="H21" s="96"/>
      <c r="I21" s="97"/>
      <c r="J21" s="87"/>
      <c r="K21" s="87"/>
    </row>
    <row r="22" spans="1:11" x14ac:dyDescent="0.25">
      <c r="A22" s="119">
        <f t="shared" si="0"/>
        <v>20</v>
      </c>
      <c r="B22" s="94">
        <v>13</v>
      </c>
      <c r="C22" s="95">
        <v>29</v>
      </c>
      <c r="D22" s="91"/>
      <c r="E22" s="96"/>
      <c r="F22" s="96"/>
      <c r="G22" s="96"/>
      <c r="H22" s="96"/>
      <c r="I22" s="97"/>
      <c r="J22" s="87"/>
      <c r="K22" s="87"/>
    </row>
    <row r="23" spans="1:11" x14ac:dyDescent="0.25">
      <c r="A23" s="119">
        <f t="shared" si="0"/>
        <v>21</v>
      </c>
      <c r="B23" s="94">
        <v>12</v>
      </c>
      <c r="C23" s="95">
        <v>29</v>
      </c>
      <c r="D23" s="91"/>
      <c r="E23" s="96"/>
      <c r="F23" s="96"/>
      <c r="G23" s="96"/>
      <c r="H23" s="96"/>
      <c r="I23" s="97"/>
      <c r="J23" s="87"/>
      <c r="K23" s="87"/>
    </row>
    <row r="24" spans="1:11" x14ac:dyDescent="0.25">
      <c r="A24" s="119">
        <f t="shared" si="0"/>
        <v>22</v>
      </c>
      <c r="B24" s="94">
        <v>13</v>
      </c>
      <c r="C24" s="95">
        <v>30</v>
      </c>
      <c r="D24" s="91"/>
      <c r="E24" s="96"/>
      <c r="F24" s="96"/>
      <c r="G24" s="96"/>
      <c r="H24" s="96"/>
      <c r="I24" s="97"/>
      <c r="J24" s="87"/>
      <c r="K24" s="87"/>
    </row>
    <row r="25" spans="1:11" x14ac:dyDescent="0.25">
      <c r="A25" s="119">
        <f t="shared" si="0"/>
        <v>23</v>
      </c>
      <c r="B25" s="94">
        <v>13</v>
      </c>
      <c r="C25" s="95">
        <v>30</v>
      </c>
      <c r="D25" s="91"/>
      <c r="E25" s="96"/>
      <c r="F25" s="96"/>
      <c r="G25" s="96"/>
      <c r="H25" s="96"/>
      <c r="I25" s="97"/>
      <c r="J25" s="87"/>
      <c r="K25" s="87"/>
    </row>
    <row r="26" spans="1:11" x14ac:dyDescent="0.25">
      <c r="A26" s="119">
        <f t="shared" si="0"/>
        <v>24</v>
      </c>
      <c r="B26" s="94">
        <v>12</v>
      </c>
      <c r="C26" s="95">
        <v>32</v>
      </c>
      <c r="D26" s="91"/>
      <c r="E26" s="96"/>
      <c r="F26" s="96"/>
      <c r="G26" s="96"/>
      <c r="H26" s="96"/>
      <c r="I26" s="97"/>
      <c r="J26" s="87"/>
      <c r="K26" s="87"/>
    </row>
    <row r="27" spans="1:11" x14ac:dyDescent="0.25">
      <c r="A27" s="119">
        <f t="shared" si="0"/>
        <v>25</v>
      </c>
      <c r="B27" s="94">
        <v>12</v>
      </c>
      <c r="C27" s="95">
        <v>30</v>
      </c>
      <c r="D27" s="91"/>
      <c r="E27" s="96"/>
      <c r="F27" s="96"/>
      <c r="G27" s="96"/>
      <c r="H27" s="96"/>
      <c r="I27" s="97"/>
      <c r="J27" s="87"/>
      <c r="K27" s="87"/>
    </row>
    <row r="28" spans="1:11" x14ac:dyDescent="0.25">
      <c r="A28" s="119">
        <f t="shared" si="0"/>
        <v>26</v>
      </c>
      <c r="B28" s="94">
        <v>13</v>
      </c>
      <c r="C28" s="95">
        <v>30</v>
      </c>
      <c r="D28" s="91"/>
      <c r="E28" s="96"/>
      <c r="F28" s="96"/>
      <c r="G28" s="96"/>
      <c r="H28" s="96"/>
      <c r="I28" s="97"/>
      <c r="J28" s="87"/>
      <c r="K28" s="87"/>
    </row>
    <row r="29" spans="1:11" x14ac:dyDescent="0.25">
      <c r="A29" s="119">
        <f t="shared" si="0"/>
        <v>27</v>
      </c>
      <c r="B29" s="94">
        <v>15</v>
      </c>
      <c r="C29" s="95">
        <v>30</v>
      </c>
      <c r="D29" s="91"/>
      <c r="E29" s="96"/>
      <c r="F29" s="96"/>
      <c r="G29" s="96"/>
      <c r="H29" s="96"/>
      <c r="I29" s="97"/>
      <c r="J29" s="87"/>
      <c r="K29" s="87"/>
    </row>
    <row r="30" spans="1:11" x14ac:dyDescent="0.25">
      <c r="A30" s="119">
        <f t="shared" si="0"/>
        <v>28</v>
      </c>
      <c r="B30" s="94">
        <v>15</v>
      </c>
      <c r="C30" s="95">
        <v>32</v>
      </c>
      <c r="D30" s="91"/>
      <c r="E30" s="96"/>
      <c r="F30" s="96"/>
      <c r="G30" s="96"/>
      <c r="H30" s="96"/>
      <c r="I30" s="97"/>
      <c r="J30" s="87"/>
      <c r="K30" s="87"/>
    </row>
    <row r="31" spans="1:11" x14ac:dyDescent="0.25">
      <c r="A31" s="119">
        <f t="shared" si="0"/>
        <v>29</v>
      </c>
      <c r="B31" s="94">
        <v>16</v>
      </c>
      <c r="C31" s="95">
        <v>32</v>
      </c>
      <c r="D31" s="91"/>
      <c r="E31" s="96"/>
      <c r="F31" s="96"/>
      <c r="G31" s="96"/>
      <c r="H31" s="96"/>
      <c r="I31" s="97"/>
      <c r="J31" s="87"/>
      <c r="K31" s="87"/>
    </row>
    <row r="32" spans="1:11" x14ac:dyDescent="0.25">
      <c r="A32" s="119">
        <f t="shared" si="0"/>
        <v>30</v>
      </c>
      <c r="B32" s="94">
        <v>17</v>
      </c>
      <c r="C32" s="95">
        <v>32</v>
      </c>
      <c r="D32" s="91"/>
      <c r="E32" s="96"/>
      <c r="F32" s="96"/>
      <c r="G32" s="96"/>
      <c r="H32" s="96"/>
      <c r="I32" s="97"/>
      <c r="J32" s="87"/>
      <c r="K32" s="87"/>
    </row>
    <row r="33" spans="1:11" ht="14.4" thickBot="1" x14ac:dyDescent="0.3">
      <c r="A33" s="120">
        <f t="shared" si="0"/>
        <v>31</v>
      </c>
      <c r="B33" s="98">
        <v>18</v>
      </c>
      <c r="C33" s="99">
        <v>32</v>
      </c>
      <c r="D33" s="100"/>
      <c r="E33" s="101"/>
      <c r="F33" s="101"/>
      <c r="G33" s="101"/>
      <c r="H33" s="101"/>
      <c r="I33" s="102"/>
      <c r="J33" s="103" t="s">
        <v>8</v>
      </c>
      <c r="K33" s="87"/>
    </row>
    <row r="34" spans="1:11" x14ac:dyDescent="0.25">
      <c r="A34" s="317" t="s">
        <v>8</v>
      </c>
      <c r="B34" s="296" t="s">
        <v>9</v>
      </c>
      <c r="C34" s="297"/>
      <c r="D34" s="296" t="s">
        <v>10</v>
      </c>
      <c r="E34" s="298"/>
      <c r="F34" s="298"/>
      <c r="G34" s="298"/>
      <c r="H34" s="298"/>
      <c r="I34" s="297"/>
      <c r="J34" s="87"/>
      <c r="K34" s="87"/>
    </row>
    <row r="35" spans="1:11" ht="14.4" thickBot="1" x14ac:dyDescent="0.3">
      <c r="A35" s="318"/>
      <c r="B35" s="104">
        <f>AVERAGE(B3:B33)</f>
        <v>11.32258064516129</v>
      </c>
      <c r="C35" s="105">
        <f>AVERAGE(C3:C33)</f>
        <v>28.161290322580644</v>
      </c>
      <c r="D35" s="106">
        <f t="shared" ref="D35:I35" si="1">SUM(D3:D33)</f>
        <v>0</v>
      </c>
      <c r="E35" s="101">
        <f t="shared" si="1"/>
        <v>0</v>
      </c>
      <c r="F35" s="101">
        <f t="shared" si="1"/>
        <v>0</v>
      </c>
      <c r="G35" s="101">
        <f t="shared" si="1"/>
        <v>0</v>
      </c>
      <c r="H35" s="101">
        <f t="shared" si="1"/>
        <v>0</v>
      </c>
      <c r="I35" s="102">
        <f t="shared" si="1"/>
        <v>0</v>
      </c>
      <c r="J35" s="87"/>
      <c r="K35" s="87"/>
    </row>
    <row r="36" spans="1:11" ht="14.4" thickBot="1" x14ac:dyDescent="0.3">
      <c r="A36" s="117" t="s">
        <v>15</v>
      </c>
      <c r="B36" s="107">
        <f>MIN(B3:B33)</f>
        <v>6</v>
      </c>
      <c r="C36" s="108">
        <f>MAX(C3:C33)</f>
        <v>32</v>
      </c>
      <c r="D36" s="308"/>
      <c r="E36" s="308"/>
      <c r="F36" s="308"/>
      <c r="G36" s="308"/>
      <c r="H36" s="308"/>
      <c r="I36" s="309"/>
      <c r="J36" s="87"/>
      <c r="K36" s="87"/>
    </row>
    <row r="37" spans="1:11" ht="14.4" thickBot="1" x14ac:dyDescent="0.3">
      <c r="A37" s="121" t="s">
        <v>12</v>
      </c>
      <c r="B37" s="109">
        <f t="shared" ref="B37:I37" si="2">B35</f>
        <v>11.32258064516129</v>
      </c>
      <c r="C37" s="110">
        <f t="shared" si="2"/>
        <v>28.161290322580644</v>
      </c>
      <c r="D37" s="111">
        <f t="shared" si="2"/>
        <v>0</v>
      </c>
      <c r="E37" s="112">
        <f t="shared" si="2"/>
        <v>0</v>
      </c>
      <c r="F37" s="112">
        <f t="shared" si="2"/>
        <v>0</v>
      </c>
      <c r="G37" s="112">
        <f t="shared" si="2"/>
        <v>0</v>
      </c>
      <c r="H37" s="112">
        <f t="shared" si="2"/>
        <v>0</v>
      </c>
      <c r="I37" s="113">
        <f t="shared" si="2"/>
        <v>0</v>
      </c>
      <c r="J37" s="87"/>
      <c r="K37" s="87"/>
    </row>
    <row r="38" spans="1:11" ht="14.4" thickBot="1" x14ac:dyDescent="0.3">
      <c r="A38" s="310"/>
      <c r="B38" s="311"/>
      <c r="C38" s="312"/>
      <c r="D38" s="304" t="s">
        <v>9</v>
      </c>
      <c r="E38" s="305"/>
      <c r="F38" s="316">
        <f>AVERAGE(D35:I35)</f>
        <v>0</v>
      </c>
      <c r="G38" s="308"/>
      <c r="H38" s="308"/>
      <c r="I38" s="309"/>
      <c r="J38" s="87"/>
      <c r="K38" s="87"/>
    </row>
    <row r="39" spans="1:11" ht="14.4" thickBot="1" x14ac:dyDescent="0.3">
      <c r="A39" s="313"/>
      <c r="B39" s="314"/>
      <c r="C39" s="315"/>
      <c r="D39" s="302" t="s">
        <v>11</v>
      </c>
      <c r="E39" s="303"/>
      <c r="F39" s="114">
        <f>F38</f>
        <v>0</v>
      </c>
      <c r="G39" s="306" t="s">
        <v>13</v>
      </c>
      <c r="H39" s="306"/>
      <c r="I39" s="307"/>
      <c r="J39" s="87"/>
      <c r="K39" s="87"/>
    </row>
    <row r="40" spans="1:11" x14ac:dyDescent="0.25">
      <c r="A40" s="122"/>
      <c r="B40" s="87"/>
      <c r="C40" s="87"/>
      <c r="D40" s="301" t="s">
        <v>8</v>
      </c>
      <c r="E40" s="301"/>
      <c r="F40" s="87"/>
      <c r="G40" s="87"/>
      <c r="H40" s="87"/>
      <c r="I40" s="87"/>
      <c r="J40" s="87"/>
      <c r="K40" s="87"/>
    </row>
    <row r="41" spans="1:11" x14ac:dyDescent="0.25">
      <c r="A41" s="122"/>
      <c r="B41" s="87"/>
      <c r="C41" s="87"/>
      <c r="D41" s="87"/>
      <c r="E41" s="87"/>
      <c r="F41" s="87"/>
      <c r="G41" s="87"/>
      <c r="H41" s="87"/>
      <c r="I41" s="87"/>
      <c r="J41" s="87"/>
      <c r="K41" s="87"/>
    </row>
    <row r="42" spans="1:11" x14ac:dyDescent="0.25">
      <c r="A42" s="122"/>
      <c r="B42" s="87"/>
      <c r="C42" s="87"/>
      <c r="D42" s="87"/>
      <c r="E42" s="87"/>
      <c r="F42" s="87"/>
      <c r="G42" s="87"/>
      <c r="H42" s="87"/>
      <c r="I42" s="87"/>
      <c r="J42" s="87"/>
      <c r="K42" s="87"/>
    </row>
  </sheetData>
  <mergeCells count="13">
    <mergeCell ref="B1:C1"/>
    <mergeCell ref="D1:I1"/>
    <mergeCell ref="A1:A2"/>
    <mergeCell ref="D40:E40"/>
    <mergeCell ref="D39:E39"/>
    <mergeCell ref="D38:E38"/>
    <mergeCell ref="B34:C34"/>
    <mergeCell ref="D34:I34"/>
    <mergeCell ref="G39:I39"/>
    <mergeCell ref="D36:I36"/>
    <mergeCell ref="A38:C39"/>
    <mergeCell ref="F38:I38"/>
    <mergeCell ref="A34:A35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0"/>
  <sheetViews>
    <sheetView topLeftCell="A20" workbookViewId="0">
      <selection activeCell="G29" sqref="G29"/>
    </sheetView>
  </sheetViews>
  <sheetFormatPr defaultRowHeight="13.2" x14ac:dyDescent="0.25"/>
  <cols>
    <col min="1" max="9" width="9.6640625" customWidth="1"/>
  </cols>
  <sheetData>
    <row r="1" spans="1:9" x14ac:dyDescent="0.25">
      <c r="A1" s="396" t="s">
        <v>0</v>
      </c>
      <c r="B1" s="393" t="s">
        <v>1</v>
      </c>
      <c r="C1" s="394"/>
      <c r="D1" s="393" t="s">
        <v>4</v>
      </c>
      <c r="E1" s="395"/>
      <c r="F1" s="395"/>
      <c r="G1" s="395"/>
      <c r="H1" s="395"/>
      <c r="I1" s="394"/>
    </row>
    <row r="2" spans="1:9" ht="13.8" thickBot="1" x14ac:dyDescent="0.3">
      <c r="A2" s="397"/>
      <c r="B2" s="4" t="s">
        <v>2</v>
      </c>
      <c r="C2" s="5" t="s">
        <v>3</v>
      </c>
      <c r="D2" s="79" t="s">
        <v>5</v>
      </c>
      <c r="E2" s="79" t="s">
        <v>6</v>
      </c>
      <c r="F2" s="79" t="s">
        <v>14</v>
      </c>
      <c r="G2" s="79" t="s">
        <v>36</v>
      </c>
      <c r="H2" s="79" t="s">
        <v>39</v>
      </c>
      <c r="I2" s="79" t="s">
        <v>37</v>
      </c>
    </row>
    <row r="3" spans="1:9" x14ac:dyDescent="0.25">
      <c r="A3" s="1">
        <v>1</v>
      </c>
      <c r="B3" s="7">
        <v>12</v>
      </c>
      <c r="C3" s="10">
        <v>28</v>
      </c>
      <c r="D3" s="13"/>
      <c r="E3" s="14"/>
      <c r="F3" s="14"/>
      <c r="G3" s="14"/>
      <c r="H3" s="14"/>
      <c r="I3" s="15"/>
    </row>
    <row r="4" spans="1:9" x14ac:dyDescent="0.25">
      <c r="A4" s="2">
        <f t="shared" ref="A4:A33" si="0">A3+1</f>
        <v>2</v>
      </c>
      <c r="B4" s="8">
        <v>12</v>
      </c>
      <c r="C4" s="11">
        <v>28</v>
      </c>
      <c r="D4" s="13"/>
      <c r="E4" s="16"/>
      <c r="F4" s="16"/>
      <c r="G4" s="16"/>
      <c r="H4" s="16"/>
      <c r="I4" s="17"/>
    </row>
    <row r="5" spans="1:9" x14ac:dyDescent="0.25">
      <c r="A5" s="2">
        <f t="shared" si="0"/>
        <v>3</v>
      </c>
      <c r="B5" s="8">
        <v>13</v>
      </c>
      <c r="C5" s="11">
        <v>27</v>
      </c>
      <c r="D5" s="13"/>
      <c r="E5" s="16"/>
      <c r="F5" s="16"/>
      <c r="G5" s="16"/>
      <c r="H5" s="16"/>
      <c r="I5" s="17"/>
    </row>
    <row r="6" spans="1:9" x14ac:dyDescent="0.25">
      <c r="A6" s="2">
        <f t="shared" si="0"/>
        <v>4</v>
      </c>
      <c r="B6" s="8">
        <v>13</v>
      </c>
      <c r="C6" s="11">
        <v>27</v>
      </c>
      <c r="D6" s="13"/>
      <c r="E6" s="16"/>
      <c r="F6" s="16"/>
      <c r="G6" s="16"/>
      <c r="H6" s="16"/>
      <c r="I6" s="17"/>
    </row>
    <row r="7" spans="1:9" x14ac:dyDescent="0.25">
      <c r="A7" s="2">
        <f t="shared" si="0"/>
        <v>5</v>
      </c>
      <c r="B7" s="8">
        <v>13</v>
      </c>
      <c r="C7" s="11">
        <v>26</v>
      </c>
      <c r="D7" s="13"/>
      <c r="E7" s="16"/>
      <c r="F7" s="16"/>
      <c r="G7" s="16"/>
      <c r="H7" s="16"/>
      <c r="I7" s="17"/>
    </row>
    <row r="8" spans="1:9" x14ac:dyDescent="0.25">
      <c r="A8" s="2">
        <f t="shared" si="0"/>
        <v>6</v>
      </c>
      <c r="B8" s="8">
        <v>12</v>
      </c>
      <c r="C8" s="11">
        <v>25</v>
      </c>
      <c r="D8" s="13"/>
      <c r="E8" s="16"/>
      <c r="F8" s="16"/>
      <c r="G8" s="16"/>
      <c r="H8" s="16"/>
      <c r="I8" s="17"/>
    </row>
    <row r="9" spans="1:9" x14ac:dyDescent="0.25">
      <c r="A9" s="2">
        <f t="shared" si="0"/>
        <v>7</v>
      </c>
      <c r="B9" s="8">
        <v>12</v>
      </c>
      <c r="C9" s="11">
        <v>25</v>
      </c>
      <c r="D9" s="13"/>
      <c r="E9" s="16"/>
      <c r="F9" s="16"/>
      <c r="G9" s="16"/>
      <c r="H9" s="16"/>
      <c r="I9" s="17"/>
    </row>
    <row r="10" spans="1:9" x14ac:dyDescent="0.25">
      <c r="A10" s="2">
        <f t="shared" si="0"/>
        <v>8</v>
      </c>
      <c r="B10" s="8">
        <v>12</v>
      </c>
      <c r="C10" s="11">
        <v>25</v>
      </c>
      <c r="D10" s="13"/>
      <c r="E10" s="16"/>
      <c r="F10" s="16"/>
      <c r="G10" s="16"/>
      <c r="H10" s="16"/>
      <c r="I10" s="17"/>
    </row>
    <row r="11" spans="1:9" x14ac:dyDescent="0.25">
      <c r="A11" s="2">
        <f t="shared" si="0"/>
        <v>9</v>
      </c>
      <c r="B11" s="8">
        <v>13</v>
      </c>
      <c r="C11" s="11">
        <v>20</v>
      </c>
      <c r="D11" s="13"/>
      <c r="E11" s="16"/>
      <c r="F11" s="16"/>
      <c r="G11" s="16"/>
      <c r="H11" s="16"/>
      <c r="I11" s="17"/>
    </row>
    <row r="12" spans="1:9" x14ac:dyDescent="0.25">
      <c r="A12" s="2">
        <f t="shared" si="0"/>
        <v>10</v>
      </c>
      <c r="B12" s="8">
        <v>14</v>
      </c>
      <c r="C12" s="11">
        <v>24</v>
      </c>
      <c r="D12" s="13"/>
      <c r="E12" s="16"/>
      <c r="F12" s="16"/>
      <c r="G12" s="16"/>
      <c r="H12" s="16"/>
      <c r="I12" s="17"/>
    </row>
    <row r="13" spans="1:9" x14ac:dyDescent="0.25">
      <c r="A13" s="2">
        <f t="shared" si="0"/>
        <v>11</v>
      </c>
      <c r="B13" s="8">
        <v>14</v>
      </c>
      <c r="C13" s="11">
        <v>25</v>
      </c>
      <c r="D13" s="13"/>
      <c r="E13" s="16"/>
      <c r="F13" s="16"/>
      <c r="G13" s="16"/>
      <c r="H13" s="16"/>
      <c r="I13" s="17"/>
    </row>
    <row r="14" spans="1:9" x14ac:dyDescent="0.25">
      <c r="A14" s="2">
        <f t="shared" si="0"/>
        <v>12</v>
      </c>
      <c r="B14" s="8">
        <v>14</v>
      </c>
      <c r="C14" s="11">
        <v>25</v>
      </c>
      <c r="D14" s="13"/>
      <c r="E14" s="16"/>
      <c r="F14" s="16"/>
      <c r="G14" s="16"/>
      <c r="H14" s="16"/>
      <c r="I14" s="17"/>
    </row>
    <row r="15" spans="1:9" x14ac:dyDescent="0.25">
      <c r="A15" s="2">
        <f t="shared" si="0"/>
        <v>13</v>
      </c>
      <c r="B15" s="8">
        <v>16</v>
      </c>
      <c r="C15" s="11">
        <v>25</v>
      </c>
      <c r="D15" s="13"/>
      <c r="E15" s="16"/>
      <c r="F15" s="16"/>
      <c r="G15" s="16"/>
      <c r="H15" s="16"/>
      <c r="I15" s="17"/>
    </row>
    <row r="16" spans="1:9" x14ac:dyDescent="0.25">
      <c r="A16" s="2">
        <f t="shared" si="0"/>
        <v>14</v>
      </c>
      <c r="B16" s="8">
        <v>10</v>
      </c>
      <c r="C16" s="11">
        <v>20</v>
      </c>
      <c r="D16" s="13"/>
      <c r="E16" s="16"/>
      <c r="F16" s="16"/>
      <c r="G16" s="16"/>
      <c r="H16" s="16"/>
      <c r="I16" s="17"/>
    </row>
    <row r="17" spans="1:9" x14ac:dyDescent="0.25">
      <c r="A17" s="2">
        <f t="shared" si="0"/>
        <v>15</v>
      </c>
      <c r="B17" s="8">
        <v>10</v>
      </c>
      <c r="C17" s="11">
        <v>18</v>
      </c>
      <c r="D17" s="13">
        <v>55</v>
      </c>
      <c r="E17" s="16">
        <v>40</v>
      </c>
      <c r="F17" s="16">
        <v>33</v>
      </c>
      <c r="G17" s="16">
        <v>42</v>
      </c>
      <c r="H17" s="16">
        <v>34</v>
      </c>
      <c r="I17" s="17">
        <v>55</v>
      </c>
    </row>
    <row r="18" spans="1:9" x14ac:dyDescent="0.25">
      <c r="A18" s="2">
        <f t="shared" si="0"/>
        <v>16</v>
      </c>
      <c r="B18" s="8">
        <v>19</v>
      </c>
      <c r="C18" s="11">
        <v>21</v>
      </c>
      <c r="D18" s="13"/>
      <c r="E18" s="16"/>
      <c r="F18" s="16"/>
      <c r="G18" s="16"/>
      <c r="H18" s="16"/>
      <c r="I18" s="17"/>
    </row>
    <row r="19" spans="1:9" x14ac:dyDescent="0.25">
      <c r="A19" s="2">
        <f t="shared" si="0"/>
        <v>17</v>
      </c>
      <c r="B19" s="8">
        <v>13</v>
      </c>
      <c r="C19" s="11">
        <v>21</v>
      </c>
      <c r="D19" s="13"/>
      <c r="E19" s="16"/>
      <c r="F19" s="16"/>
      <c r="G19" s="16"/>
      <c r="H19" s="16"/>
      <c r="I19" s="17"/>
    </row>
    <row r="20" spans="1:9" x14ac:dyDescent="0.25">
      <c r="A20" s="2">
        <f t="shared" si="0"/>
        <v>18</v>
      </c>
      <c r="B20" s="8">
        <v>12</v>
      </c>
      <c r="C20" s="11">
        <v>23</v>
      </c>
      <c r="D20" s="13"/>
      <c r="E20" s="16"/>
      <c r="F20" s="16"/>
      <c r="G20" s="16"/>
      <c r="H20" s="16"/>
      <c r="I20" s="17"/>
    </row>
    <row r="21" spans="1:9" x14ac:dyDescent="0.25">
      <c r="A21" s="2">
        <f t="shared" si="0"/>
        <v>19</v>
      </c>
      <c r="B21" s="8">
        <v>12</v>
      </c>
      <c r="C21" s="11">
        <v>23</v>
      </c>
      <c r="D21" s="13"/>
      <c r="E21" s="16"/>
      <c r="F21" s="16"/>
      <c r="G21" s="16"/>
      <c r="H21" s="16"/>
      <c r="I21" s="17"/>
    </row>
    <row r="22" spans="1:9" x14ac:dyDescent="0.25">
      <c r="A22" s="2">
        <f t="shared" si="0"/>
        <v>20</v>
      </c>
      <c r="B22" s="8">
        <v>11</v>
      </c>
      <c r="C22" s="11">
        <v>22</v>
      </c>
      <c r="D22" s="13"/>
      <c r="E22" s="16"/>
      <c r="F22" s="16"/>
      <c r="G22" s="16"/>
      <c r="H22" s="16"/>
      <c r="I22" s="17"/>
    </row>
    <row r="23" spans="1:9" x14ac:dyDescent="0.25">
      <c r="A23" s="2">
        <f t="shared" si="0"/>
        <v>21</v>
      </c>
      <c r="B23" s="8">
        <v>11</v>
      </c>
      <c r="C23" s="11">
        <v>22</v>
      </c>
      <c r="D23" s="13"/>
      <c r="E23" s="16"/>
      <c r="F23" s="16"/>
      <c r="G23" s="16"/>
      <c r="H23" s="16"/>
      <c r="I23" s="17"/>
    </row>
    <row r="24" spans="1:9" x14ac:dyDescent="0.25">
      <c r="A24" s="2">
        <f t="shared" si="0"/>
        <v>22</v>
      </c>
      <c r="B24" s="8">
        <v>11</v>
      </c>
      <c r="C24" s="11">
        <v>22</v>
      </c>
      <c r="D24" s="13"/>
      <c r="E24" s="16"/>
      <c r="F24" s="16"/>
      <c r="G24" s="16"/>
      <c r="H24" s="16"/>
      <c r="I24" s="17"/>
    </row>
    <row r="25" spans="1:9" x14ac:dyDescent="0.25">
      <c r="A25" s="2">
        <f t="shared" si="0"/>
        <v>23</v>
      </c>
      <c r="B25" s="8">
        <v>10</v>
      </c>
      <c r="C25" s="11">
        <v>22</v>
      </c>
      <c r="D25" s="13"/>
      <c r="E25" s="16"/>
      <c r="F25" s="16"/>
      <c r="G25" s="16"/>
      <c r="H25" s="16"/>
      <c r="I25" s="17"/>
    </row>
    <row r="26" spans="1:9" x14ac:dyDescent="0.25">
      <c r="A26" s="2">
        <f t="shared" si="0"/>
        <v>24</v>
      </c>
      <c r="B26" s="8">
        <v>10</v>
      </c>
      <c r="C26" s="11">
        <v>22</v>
      </c>
      <c r="D26" s="13"/>
      <c r="E26" s="16"/>
      <c r="F26" s="16"/>
      <c r="G26" s="16"/>
      <c r="H26" s="16"/>
      <c r="I26" s="17"/>
    </row>
    <row r="27" spans="1:9" x14ac:dyDescent="0.25">
      <c r="A27" s="2">
        <f t="shared" si="0"/>
        <v>25</v>
      </c>
      <c r="B27" s="8">
        <v>10</v>
      </c>
      <c r="C27" s="11">
        <v>22</v>
      </c>
      <c r="D27" s="13"/>
      <c r="E27" s="16"/>
      <c r="F27" s="16"/>
      <c r="G27" s="16"/>
      <c r="H27" s="16"/>
      <c r="I27" s="17"/>
    </row>
    <row r="28" spans="1:9" x14ac:dyDescent="0.25">
      <c r="A28" s="2">
        <f t="shared" si="0"/>
        <v>26</v>
      </c>
      <c r="B28" s="8">
        <v>9</v>
      </c>
      <c r="C28" s="11">
        <v>18</v>
      </c>
      <c r="D28" s="13">
        <v>3.5</v>
      </c>
      <c r="E28" s="16">
        <v>3</v>
      </c>
      <c r="F28" s="16">
        <v>5.5</v>
      </c>
      <c r="G28" s="16">
        <v>8</v>
      </c>
      <c r="H28" s="16"/>
      <c r="I28" s="17"/>
    </row>
    <row r="29" spans="1:9" x14ac:dyDescent="0.25">
      <c r="A29" s="2">
        <f t="shared" si="0"/>
        <v>27</v>
      </c>
      <c r="B29" s="8">
        <v>9</v>
      </c>
      <c r="C29" s="11">
        <v>20</v>
      </c>
      <c r="D29" s="13"/>
      <c r="E29" s="16"/>
      <c r="F29" s="16"/>
      <c r="G29" s="16"/>
      <c r="H29" s="16"/>
      <c r="I29" s="17"/>
    </row>
    <row r="30" spans="1:9" x14ac:dyDescent="0.25">
      <c r="A30" s="2">
        <f t="shared" si="0"/>
        <v>28</v>
      </c>
      <c r="B30" s="8">
        <v>9</v>
      </c>
      <c r="C30" s="11">
        <v>21</v>
      </c>
      <c r="D30" s="13"/>
      <c r="E30" s="16"/>
      <c r="F30" s="16"/>
      <c r="G30" s="16"/>
      <c r="H30" s="16"/>
      <c r="I30" s="17"/>
    </row>
    <row r="31" spans="1:9" x14ac:dyDescent="0.25">
      <c r="A31" s="2">
        <f t="shared" si="0"/>
        <v>29</v>
      </c>
      <c r="B31" s="8">
        <v>9</v>
      </c>
      <c r="C31" s="11">
        <v>21</v>
      </c>
      <c r="D31" s="13"/>
      <c r="E31" s="16"/>
      <c r="F31" s="16"/>
      <c r="G31" s="16"/>
      <c r="H31" s="16"/>
      <c r="I31" s="17"/>
    </row>
    <row r="32" spans="1:9" x14ac:dyDescent="0.25">
      <c r="A32" s="2">
        <f t="shared" si="0"/>
        <v>30</v>
      </c>
      <c r="B32" s="8">
        <v>9</v>
      </c>
      <c r="C32" s="11">
        <v>22</v>
      </c>
      <c r="D32" s="13"/>
      <c r="E32" s="16"/>
      <c r="F32" s="16"/>
      <c r="G32" s="16"/>
      <c r="H32" s="16"/>
      <c r="I32" s="17"/>
    </row>
    <row r="33" spans="1:9" ht="13.8" thickBot="1" x14ac:dyDescent="0.3">
      <c r="A33" s="2">
        <f t="shared" si="0"/>
        <v>31</v>
      </c>
      <c r="B33" s="9">
        <v>9</v>
      </c>
      <c r="C33" s="12">
        <v>22</v>
      </c>
      <c r="D33" s="20"/>
      <c r="E33" s="18"/>
      <c r="F33" s="18"/>
      <c r="G33" s="18"/>
      <c r="H33" s="18"/>
      <c r="I33" s="19"/>
    </row>
    <row r="34" spans="1:9" x14ac:dyDescent="0.25">
      <c r="A34" s="383" t="s">
        <v>8</v>
      </c>
      <c r="B34" s="403" t="s">
        <v>9</v>
      </c>
      <c r="C34" s="404"/>
      <c r="D34" s="403" t="s">
        <v>10</v>
      </c>
      <c r="E34" s="405"/>
      <c r="F34" s="405"/>
      <c r="G34" s="405"/>
      <c r="H34" s="405"/>
      <c r="I34" s="404"/>
    </row>
    <row r="35" spans="1:9" ht="13.8" thickBot="1" x14ac:dyDescent="0.3">
      <c r="A35" s="384"/>
      <c r="B35" s="22">
        <f>AVERAGE(B3:B33)</f>
        <v>11.709677419354838</v>
      </c>
      <c r="C35" s="23">
        <f>AVERAGE(C3:C33)</f>
        <v>22.967741935483872</v>
      </c>
      <c r="D35" s="29">
        <f t="shared" ref="D35:I35" si="1">SUM(D3:D33)</f>
        <v>58.5</v>
      </c>
      <c r="E35" s="30">
        <f t="shared" si="1"/>
        <v>43</v>
      </c>
      <c r="F35" s="30">
        <f t="shared" si="1"/>
        <v>38.5</v>
      </c>
      <c r="G35" s="30">
        <f t="shared" si="1"/>
        <v>50</v>
      </c>
      <c r="H35" s="30">
        <f t="shared" si="1"/>
        <v>34</v>
      </c>
      <c r="I35" s="31">
        <f t="shared" si="1"/>
        <v>55</v>
      </c>
    </row>
    <row r="36" spans="1:9" ht="13.8" thickBot="1" x14ac:dyDescent="0.3">
      <c r="A36" s="32" t="s">
        <v>15</v>
      </c>
      <c r="B36" s="24">
        <f>MIN(B3:B33)</f>
        <v>9</v>
      </c>
      <c r="C36" s="25">
        <f>MAX(C3:C33)</f>
        <v>28</v>
      </c>
      <c r="D36" s="385"/>
      <c r="E36" s="385"/>
      <c r="F36" s="385"/>
      <c r="G36" s="385"/>
      <c r="H36" s="385"/>
      <c r="I36" s="386"/>
    </row>
    <row r="37" spans="1:9" ht="13.8" thickBot="1" x14ac:dyDescent="0.3">
      <c r="A37" s="33" t="s">
        <v>12</v>
      </c>
      <c r="B37" s="26">
        <f>(B35+Apr!B34+Mar!B35+Feb!B33+Jan!B35+Dec!B35+Nov!B34+Oct!B35+Sep!B34+Aug!B35)/10</f>
        <v>17.232975865439709</v>
      </c>
      <c r="C37" s="27">
        <f>(C35+Mar!C35+Apr!C34+Feb!C33+Jan!C35+Dec!C35+Nov!C34+Oct!C35+Sep!C34+Aug!C35)/10</f>
        <v>30.743287996764089</v>
      </c>
      <c r="D37" s="34">
        <f>D35+Apr!D36</f>
        <v>582.5</v>
      </c>
      <c r="E37" s="35">
        <f>E35+Apr!E36</f>
        <v>467</v>
      </c>
      <c r="F37" s="35">
        <f>F35+Apr!F36</f>
        <v>401.5</v>
      </c>
      <c r="G37" s="35">
        <f>G35+Apr!G36</f>
        <v>429.5</v>
      </c>
      <c r="H37" s="35">
        <f>H35+Apr!H36</f>
        <v>424</v>
      </c>
      <c r="I37" s="36">
        <f>I35+Apr!I36</f>
        <v>415</v>
      </c>
    </row>
    <row r="38" spans="1:9" ht="13.8" thickBot="1" x14ac:dyDescent="0.3">
      <c r="A38" s="387"/>
      <c r="B38" s="388"/>
      <c r="C38" s="389"/>
      <c r="D38" s="401" t="s">
        <v>9</v>
      </c>
      <c r="E38" s="402"/>
      <c r="F38" s="457">
        <f>AVERAGE(D35:I35)</f>
        <v>46.5</v>
      </c>
      <c r="G38" s="385"/>
      <c r="H38" s="385"/>
      <c r="I38" s="386"/>
    </row>
    <row r="39" spans="1:9" ht="13.8" thickBot="1" x14ac:dyDescent="0.3">
      <c r="A39" s="390"/>
      <c r="B39" s="391"/>
      <c r="C39" s="392"/>
      <c r="D39" s="399" t="s">
        <v>11</v>
      </c>
      <c r="E39" s="400"/>
      <c r="F39" s="28">
        <f>F38+Apr!F38</f>
        <v>450.51666666666665</v>
      </c>
      <c r="G39" s="406" t="s">
        <v>13</v>
      </c>
      <c r="H39" s="406"/>
      <c r="I39" s="407"/>
    </row>
    <row r="40" spans="1:9" x14ac:dyDescent="0.25">
      <c r="B40" s="21">
        <f>Sep!B36</f>
        <v>13.136290322580646</v>
      </c>
      <c r="C40" s="21">
        <f>Sep!C36</f>
        <v>29.163978494623656</v>
      </c>
      <c r="D40" s="398" t="s">
        <v>8</v>
      </c>
      <c r="E40" s="398"/>
    </row>
  </sheetData>
  <mergeCells count="13">
    <mergeCell ref="D40:E40"/>
    <mergeCell ref="D39:E39"/>
    <mergeCell ref="D38:E38"/>
    <mergeCell ref="B34:C34"/>
    <mergeCell ref="D34:I34"/>
    <mergeCell ref="G39:I39"/>
    <mergeCell ref="F38:I38"/>
    <mergeCell ref="A34:A35"/>
    <mergeCell ref="D36:I36"/>
    <mergeCell ref="A38:C39"/>
    <mergeCell ref="B1:C1"/>
    <mergeCell ref="D1:I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39"/>
  <sheetViews>
    <sheetView workbookViewId="0">
      <selection activeCell="M14" sqref="M14"/>
    </sheetView>
  </sheetViews>
  <sheetFormatPr defaultColWidth="9.109375" defaultRowHeight="13.8" x14ac:dyDescent="0.25"/>
  <cols>
    <col min="1" max="1" width="9.6640625" style="284" customWidth="1"/>
    <col min="2" max="9" width="9.6640625" style="283" customWidth="1"/>
    <col min="10" max="16384" width="9.109375" style="283"/>
  </cols>
  <sheetData>
    <row r="1" spans="1:9" x14ac:dyDescent="0.25">
      <c r="A1" s="462" t="s">
        <v>0</v>
      </c>
      <c r="B1" s="462" t="s">
        <v>1</v>
      </c>
      <c r="C1" s="462"/>
      <c r="D1" s="462" t="s">
        <v>4</v>
      </c>
      <c r="E1" s="462"/>
      <c r="F1" s="462"/>
      <c r="G1" s="462"/>
      <c r="H1" s="462"/>
      <c r="I1" s="462"/>
    </row>
    <row r="2" spans="1:9" x14ac:dyDescent="0.25">
      <c r="A2" s="462"/>
      <c r="B2" s="282" t="s">
        <v>2</v>
      </c>
      <c r="C2" s="282" t="s">
        <v>3</v>
      </c>
      <c r="D2" s="282" t="s">
        <v>5</v>
      </c>
      <c r="E2" s="282" t="s">
        <v>6</v>
      </c>
      <c r="F2" s="282" t="s">
        <v>14</v>
      </c>
      <c r="G2" s="282" t="s">
        <v>36</v>
      </c>
      <c r="H2" s="282" t="s">
        <v>39</v>
      </c>
      <c r="I2" s="282" t="s">
        <v>37</v>
      </c>
    </row>
    <row r="3" spans="1:9" x14ac:dyDescent="0.25">
      <c r="A3" s="286">
        <v>1</v>
      </c>
      <c r="B3" s="287">
        <v>9</v>
      </c>
      <c r="C3" s="288">
        <v>22</v>
      </c>
      <c r="D3" s="96"/>
      <c r="E3" s="96"/>
      <c r="F3" s="96"/>
      <c r="G3" s="96"/>
      <c r="H3" s="96"/>
      <c r="I3" s="96"/>
    </row>
    <row r="4" spans="1:9" x14ac:dyDescent="0.25">
      <c r="A4" s="286">
        <f t="shared" ref="A4:A32" si="0">A3+1</f>
        <v>2</v>
      </c>
      <c r="B4" s="287">
        <v>11</v>
      </c>
      <c r="C4" s="288">
        <v>22</v>
      </c>
      <c r="D4" s="96"/>
      <c r="E4" s="96"/>
      <c r="F4" s="96"/>
      <c r="G4" s="96"/>
      <c r="H4" s="96"/>
      <c r="I4" s="96"/>
    </row>
    <row r="5" spans="1:9" x14ac:dyDescent="0.25">
      <c r="A5" s="286">
        <f t="shared" si="0"/>
        <v>3</v>
      </c>
      <c r="B5" s="287">
        <v>11</v>
      </c>
      <c r="C5" s="288">
        <v>23</v>
      </c>
      <c r="D5" s="96"/>
      <c r="E5" s="96"/>
      <c r="F5" s="96"/>
      <c r="G5" s="96"/>
      <c r="H5" s="96"/>
      <c r="I5" s="96"/>
    </row>
    <row r="6" spans="1:9" x14ac:dyDescent="0.25">
      <c r="A6" s="286">
        <f t="shared" si="0"/>
        <v>4</v>
      </c>
      <c r="B6" s="287">
        <v>10</v>
      </c>
      <c r="C6" s="288">
        <v>23</v>
      </c>
      <c r="D6" s="96"/>
      <c r="E6" s="96"/>
      <c r="F6" s="96"/>
      <c r="G6" s="96"/>
      <c r="H6" s="96"/>
      <c r="I6" s="96"/>
    </row>
    <row r="7" spans="1:9" x14ac:dyDescent="0.25">
      <c r="A7" s="286">
        <f t="shared" si="0"/>
        <v>5</v>
      </c>
      <c r="B7" s="287">
        <v>10</v>
      </c>
      <c r="C7" s="288">
        <v>24</v>
      </c>
      <c r="D7" s="96"/>
      <c r="E7" s="96"/>
      <c r="F7" s="96"/>
      <c r="G7" s="96"/>
      <c r="H7" s="96"/>
      <c r="I7" s="96"/>
    </row>
    <row r="8" spans="1:9" x14ac:dyDescent="0.25">
      <c r="A8" s="286">
        <f t="shared" si="0"/>
        <v>6</v>
      </c>
      <c r="B8" s="287">
        <v>10</v>
      </c>
      <c r="C8" s="288">
        <v>24</v>
      </c>
      <c r="D8" s="96"/>
      <c r="E8" s="96"/>
      <c r="F8" s="96"/>
      <c r="G8" s="96"/>
      <c r="H8" s="96"/>
      <c r="I8" s="96"/>
    </row>
    <row r="9" spans="1:9" x14ac:dyDescent="0.25">
      <c r="A9" s="286">
        <f t="shared" si="0"/>
        <v>7</v>
      </c>
      <c r="B9" s="287">
        <v>10</v>
      </c>
      <c r="C9" s="288">
        <v>22</v>
      </c>
      <c r="D9" s="96"/>
      <c r="E9" s="96"/>
      <c r="F9" s="96"/>
      <c r="G9" s="96"/>
      <c r="H9" s="96"/>
      <c r="I9" s="96"/>
    </row>
    <row r="10" spans="1:9" x14ac:dyDescent="0.25">
      <c r="A10" s="286">
        <f t="shared" si="0"/>
        <v>8</v>
      </c>
      <c r="B10" s="287">
        <v>10</v>
      </c>
      <c r="C10" s="288">
        <v>23</v>
      </c>
      <c r="D10" s="96"/>
      <c r="E10" s="96"/>
      <c r="F10" s="96"/>
      <c r="G10" s="96"/>
      <c r="H10" s="96"/>
      <c r="I10" s="96"/>
    </row>
    <row r="11" spans="1:9" x14ac:dyDescent="0.25">
      <c r="A11" s="286">
        <f t="shared" si="0"/>
        <v>9</v>
      </c>
      <c r="B11" s="287">
        <v>9</v>
      </c>
      <c r="C11" s="288">
        <v>23</v>
      </c>
      <c r="D11" s="96"/>
      <c r="E11" s="96"/>
      <c r="F11" s="96"/>
      <c r="G11" s="96"/>
      <c r="H11" s="96"/>
      <c r="I11" s="96"/>
    </row>
    <row r="12" spans="1:9" x14ac:dyDescent="0.25">
      <c r="A12" s="286">
        <f t="shared" si="0"/>
        <v>10</v>
      </c>
      <c r="B12" s="287">
        <v>10</v>
      </c>
      <c r="C12" s="288">
        <v>23</v>
      </c>
      <c r="D12" s="96"/>
      <c r="E12" s="96"/>
      <c r="F12" s="96"/>
      <c r="G12" s="96"/>
      <c r="H12" s="96"/>
      <c r="I12" s="96"/>
    </row>
    <row r="13" spans="1:9" x14ac:dyDescent="0.25">
      <c r="A13" s="286">
        <f t="shared" si="0"/>
        <v>11</v>
      </c>
      <c r="B13" s="287">
        <v>11</v>
      </c>
      <c r="C13" s="288">
        <v>24</v>
      </c>
      <c r="D13" s="96"/>
      <c r="E13" s="96"/>
      <c r="F13" s="96"/>
      <c r="G13" s="96"/>
      <c r="H13" s="96"/>
      <c r="I13" s="96"/>
    </row>
    <row r="14" spans="1:9" x14ac:dyDescent="0.25">
      <c r="A14" s="286">
        <f t="shared" si="0"/>
        <v>12</v>
      </c>
      <c r="B14" s="287">
        <v>9</v>
      </c>
      <c r="C14" s="288">
        <v>16</v>
      </c>
      <c r="D14" s="96">
        <v>12</v>
      </c>
      <c r="E14" s="96">
        <v>8</v>
      </c>
      <c r="F14" s="96">
        <v>9</v>
      </c>
      <c r="G14" s="96">
        <v>10</v>
      </c>
      <c r="H14" s="96">
        <v>10</v>
      </c>
      <c r="I14" s="96">
        <v>10</v>
      </c>
    </row>
    <row r="15" spans="1:9" x14ac:dyDescent="0.25">
      <c r="A15" s="286">
        <f t="shared" si="0"/>
        <v>13</v>
      </c>
      <c r="B15" s="287">
        <v>7</v>
      </c>
      <c r="C15" s="288">
        <v>13</v>
      </c>
      <c r="D15" s="96"/>
      <c r="E15" s="96"/>
      <c r="F15" s="96"/>
      <c r="G15" s="96"/>
      <c r="H15" s="96"/>
      <c r="I15" s="96"/>
    </row>
    <row r="16" spans="1:9" x14ac:dyDescent="0.25">
      <c r="A16" s="286">
        <f t="shared" si="0"/>
        <v>14</v>
      </c>
      <c r="B16" s="287">
        <v>9</v>
      </c>
      <c r="C16" s="288">
        <v>16</v>
      </c>
      <c r="D16" s="96"/>
      <c r="E16" s="96"/>
      <c r="F16" s="96"/>
      <c r="G16" s="96"/>
      <c r="H16" s="96"/>
      <c r="I16" s="96"/>
    </row>
    <row r="17" spans="1:9" x14ac:dyDescent="0.25">
      <c r="A17" s="286">
        <f t="shared" si="0"/>
        <v>15</v>
      </c>
      <c r="B17" s="287">
        <v>9</v>
      </c>
      <c r="C17" s="288">
        <v>20</v>
      </c>
      <c r="D17" s="96"/>
      <c r="E17" s="96"/>
      <c r="F17" s="96"/>
      <c r="G17" s="96"/>
      <c r="H17" s="96"/>
      <c r="I17" s="96"/>
    </row>
    <row r="18" spans="1:9" x14ac:dyDescent="0.25">
      <c r="A18" s="286">
        <f t="shared" si="0"/>
        <v>16</v>
      </c>
      <c r="B18" s="287">
        <v>10</v>
      </c>
      <c r="C18" s="288">
        <v>24</v>
      </c>
      <c r="D18" s="96"/>
      <c r="E18" s="96"/>
      <c r="F18" s="96"/>
      <c r="G18" s="96"/>
      <c r="H18" s="96"/>
      <c r="I18" s="96"/>
    </row>
    <row r="19" spans="1:9" x14ac:dyDescent="0.25">
      <c r="A19" s="286">
        <f t="shared" si="0"/>
        <v>17</v>
      </c>
      <c r="B19" s="287">
        <v>12</v>
      </c>
      <c r="C19" s="288">
        <v>24</v>
      </c>
      <c r="D19" s="96"/>
      <c r="E19" s="96"/>
      <c r="F19" s="96"/>
      <c r="G19" s="96"/>
      <c r="H19" s="96"/>
      <c r="I19" s="96"/>
    </row>
    <row r="20" spans="1:9" x14ac:dyDescent="0.25">
      <c r="A20" s="286">
        <f t="shared" si="0"/>
        <v>18</v>
      </c>
      <c r="B20" s="287">
        <v>11</v>
      </c>
      <c r="C20" s="288">
        <v>24</v>
      </c>
      <c r="D20" s="96"/>
      <c r="E20" s="96"/>
      <c r="F20" s="96"/>
      <c r="G20" s="96"/>
      <c r="H20" s="96"/>
      <c r="I20" s="96"/>
    </row>
    <row r="21" spans="1:9" x14ac:dyDescent="0.25">
      <c r="A21" s="286">
        <f t="shared" si="0"/>
        <v>19</v>
      </c>
      <c r="B21" s="287">
        <v>11</v>
      </c>
      <c r="C21" s="288">
        <v>25</v>
      </c>
      <c r="D21" s="96"/>
      <c r="E21" s="96"/>
      <c r="F21" s="96"/>
      <c r="G21" s="96"/>
      <c r="H21" s="96"/>
      <c r="I21" s="96"/>
    </row>
    <row r="22" spans="1:9" x14ac:dyDescent="0.25">
      <c r="A22" s="286">
        <f t="shared" si="0"/>
        <v>20</v>
      </c>
      <c r="B22" s="287">
        <v>12</v>
      </c>
      <c r="C22" s="288">
        <v>25</v>
      </c>
      <c r="D22" s="96"/>
      <c r="E22" s="96"/>
      <c r="F22" s="96"/>
      <c r="G22" s="96"/>
      <c r="H22" s="96"/>
      <c r="I22" s="96"/>
    </row>
    <row r="23" spans="1:9" x14ac:dyDescent="0.25">
      <c r="A23" s="286">
        <f t="shared" si="0"/>
        <v>21</v>
      </c>
      <c r="B23" s="287">
        <v>11</v>
      </c>
      <c r="C23" s="288">
        <v>25</v>
      </c>
      <c r="D23" s="96"/>
      <c r="E23" s="96"/>
      <c r="F23" s="96"/>
      <c r="G23" s="96"/>
      <c r="H23" s="96"/>
      <c r="I23" s="96"/>
    </row>
    <row r="24" spans="1:9" x14ac:dyDescent="0.25">
      <c r="A24" s="286">
        <f t="shared" si="0"/>
        <v>22</v>
      </c>
      <c r="B24" s="287">
        <v>10</v>
      </c>
      <c r="C24" s="288">
        <v>21</v>
      </c>
      <c r="D24" s="96"/>
      <c r="E24" s="96"/>
      <c r="F24" s="96"/>
      <c r="G24" s="96"/>
      <c r="H24" s="96"/>
      <c r="I24" s="96"/>
    </row>
    <row r="25" spans="1:9" x14ac:dyDescent="0.25">
      <c r="A25" s="286">
        <f t="shared" si="0"/>
        <v>23</v>
      </c>
      <c r="B25" s="287">
        <v>9</v>
      </c>
      <c r="C25" s="288">
        <v>22</v>
      </c>
      <c r="D25" s="96"/>
      <c r="E25" s="96"/>
      <c r="F25" s="96"/>
      <c r="G25" s="96"/>
      <c r="H25" s="96"/>
      <c r="I25" s="96"/>
    </row>
    <row r="26" spans="1:9" x14ac:dyDescent="0.25">
      <c r="A26" s="286">
        <f t="shared" si="0"/>
        <v>24</v>
      </c>
      <c r="B26" s="287">
        <v>9</v>
      </c>
      <c r="C26" s="288">
        <v>21</v>
      </c>
      <c r="D26" s="96"/>
      <c r="E26" s="96"/>
      <c r="F26" s="96"/>
      <c r="G26" s="96"/>
      <c r="H26" s="96"/>
      <c r="I26" s="96"/>
    </row>
    <row r="27" spans="1:9" x14ac:dyDescent="0.25">
      <c r="A27" s="286">
        <f t="shared" si="0"/>
        <v>25</v>
      </c>
      <c r="B27" s="287">
        <v>8</v>
      </c>
      <c r="C27" s="288">
        <v>21</v>
      </c>
      <c r="D27" s="96"/>
      <c r="E27" s="96"/>
      <c r="F27" s="96"/>
      <c r="G27" s="96"/>
      <c r="H27" s="96"/>
      <c r="I27" s="96"/>
    </row>
    <row r="28" spans="1:9" x14ac:dyDescent="0.25">
      <c r="A28" s="286">
        <f t="shared" si="0"/>
        <v>26</v>
      </c>
      <c r="B28" s="287">
        <v>8</v>
      </c>
      <c r="C28" s="288">
        <v>21</v>
      </c>
      <c r="D28" s="96"/>
      <c r="E28" s="96"/>
      <c r="F28" s="96"/>
      <c r="G28" s="96"/>
      <c r="H28" s="96"/>
      <c r="I28" s="96"/>
    </row>
    <row r="29" spans="1:9" x14ac:dyDescent="0.25">
      <c r="A29" s="286">
        <f t="shared" si="0"/>
        <v>27</v>
      </c>
      <c r="B29" s="287">
        <v>8</v>
      </c>
      <c r="C29" s="288">
        <v>21</v>
      </c>
      <c r="D29" s="96"/>
      <c r="E29" s="96"/>
      <c r="F29" s="96"/>
      <c r="G29" s="96"/>
      <c r="H29" s="96"/>
      <c r="I29" s="96"/>
    </row>
    <row r="30" spans="1:9" x14ac:dyDescent="0.25">
      <c r="A30" s="286">
        <f t="shared" si="0"/>
        <v>28</v>
      </c>
      <c r="B30" s="287">
        <v>8</v>
      </c>
      <c r="C30" s="288">
        <v>21</v>
      </c>
      <c r="D30" s="96"/>
      <c r="E30" s="96"/>
      <c r="F30" s="96"/>
      <c r="G30" s="96"/>
      <c r="H30" s="96"/>
      <c r="I30" s="96"/>
    </row>
    <row r="31" spans="1:9" x14ac:dyDescent="0.25">
      <c r="A31" s="286">
        <f t="shared" si="0"/>
        <v>29</v>
      </c>
      <c r="B31" s="287">
        <v>8</v>
      </c>
      <c r="C31" s="288">
        <v>23</v>
      </c>
      <c r="D31" s="96"/>
      <c r="E31" s="96"/>
      <c r="F31" s="96"/>
      <c r="G31" s="96"/>
      <c r="H31" s="96"/>
      <c r="I31" s="96"/>
    </row>
    <row r="32" spans="1:9" x14ac:dyDescent="0.25">
      <c r="A32" s="286">
        <f t="shared" si="0"/>
        <v>30</v>
      </c>
      <c r="B32" s="287">
        <v>9</v>
      </c>
      <c r="C32" s="288">
        <v>23</v>
      </c>
      <c r="D32" s="96"/>
      <c r="E32" s="96"/>
      <c r="F32" s="96"/>
      <c r="G32" s="96"/>
      <c r="H32" s="96"/>
      <c r="I32" s="96"/>
    </row>
    <row r="33" spans="1:9" x14ac:dyDescent="0.25">
      <c r="A33" s="460" t="s">
        <v>8</v>
      </c>
      <c r="B33" s="460" t="s">
        <v>9</v>
      </c>
      <c r="C33" s="460"/>
      <c r="D33" s="460" t="s">
        <v>10</v>
      </c>
      <c r="E33" s="460"/>
      <c r="F33" s="460"/>
      <c r="G33" s="460"/>
      <c r="H33" s="460"/>
      <c r="I33" s="460"/>
    </row>
    <row r="34" spans="1:9" x14ac:dyDescent="0.25">
      <c r="A34" s="460"/>
      <c r="B34" s="289">
        <f>AVERAGE(B3:B32)</f>
        <v>9.6333333333333329</v>
      </c>
      <c r="C34" s="290">
        <f>AVERAGE(C3:C32)</f>
        <v>21.966666666666665</v>
      </c>
      <c r="D34" s="291">
        <f t="shared" ref="D34:I34" si="1">SUM(D3:D32)</f>
        <v>12</v>
      </c>
      <c r="E34" s="291">
        <f t="shared" si="1"/>
        <v>8</v>
      </c>
      <c r="F34" s="291">
        <f t="shared" si="1"/>
        <v>9</v>
      </c>
      <c r="G34" s="291">
        <f t="shared" si="1"/>
        <v>10</v>
      </c>
      <c r="H34" s="291">
        <f t="shared" si="1"/>
        <v>10</v>
      </c>
      <c r="I34" s="291">
        <f t="shared" si="1"/>
        <v>10</v>
      </c>
    </row>
    <row r="35" spans="1:9" x14ac:dyDescent="0.25">
      <c r="A35" s="292" t="s">
        <v>15</v>
      </c>
      <c r="B35" s="289">
        <f>MIN(B3:B32)</f>
        <v>7</v>
      </c>
      <c r="C35" s="290">
        <f>MAX(C3:C32)</f>
        <v>25</v>
      </c>
      <c r="D35" s="461"/>
      <c r="E35" s="461"/>
      <c r="F35" s="461"/>
      <c r="G35" s="461"/>
      <c r="H35" s="461"/>
      <c r="I35" s="461"/>
    </row>
    <row r="36" spans="1:9" x14ac:dyDescent="0.25">
      <c r="A36" s="292" t="s">
        <v>12</v>
      </c>
      <c r="B36" s="289">
        <f>(B34+Apr!C34+May!C35+Mar!B35+Feb!B33+Jan!B35+Dec!B35+Nov!B34+Oct!B35+Sep!B34+Aug!B35)/11</f>
        <v>18.506468773078133</v>
      </c>
      <c r="C36" s="290">
        <f>(C34+Mar!C35+Feb!C33+Jan!C35+Dec!C35+Nov!C34+Oct!C35+Sep!C34+Aug!C35)/9</f>
        <v>31.09427459616559</v>
      </c>
      <c r="D36" s="291">
        <f>D34+May!D37</f>
        <v>594.5</v>
      </c>
      <c r="E36" s="291">
        <f>E34+May!E37</f>
        <v>475</v>
      </c>
      <c r="F36" s="291">
        <f>F34+May!F37</f>
        <v>410.5</v>
      </c>
      <c r="G36" s="291">
        <f>G34+May!G37</f>
        <v>439.5</v>
      </c>
      <c r="H36" s="291">
        <f>H34+May!H37</f>
        <v>434</v>
      </c>
      <c r="I36" s="291">
        <f>I34+May!I37</f>
        <v>425</v>
      </c>
    </row>
    <row r="37" spans="1:9" x14ac:dyDescent="0.25">
      <c r="A37" s="460"/>
      <c r="B37" s="460"/>
      <c r="C37" s="460"/>
      <c r="D37" s="459" t="s">
        <v>9</v>
      </c>
      <c r="E37" s="459"/>
      <c r="F37" s="461">
        <f>AVERAGE(D34:I34)</f>
        <v>9.8333333333333339</v>
      </c>
      <c r="G37" s="461"/>
      <c r="H37" s="461"/>
      <c r="I37" s="461"/>
    </row>
    <row r="38" spans="1:9" x14ac:dyDescent="0.25">
      <c r="A38" s="460"/>
      <c r="B38" s="460"/>
      <c r="C38" s="460"/>
      <c r="D38" s="459" t="s">
        <v>11</v>
      </c>
      <c r="E38" s="459"/>
      <c r="F38" s="293">
        <f>F37+May!F39</f>
        <v>460.34999999999997</v>
      </c>
      <c r="G38" s="460" t="s">
        <v>13</v>
      </c>
      <c r="H38" s="460"/>
      <c r="I38" s="460"/>
    </row>
    <row r="39" spans="1:9" x14ac:dyDescent="0.25">
      <c r="B39" s="285">
        <f>Oct!B37</f>
        <v>14.918817204301076</v>
      </c>
      <c r="C39" s="285">
        <f>Oct!C37</f>
        <v>31.292114695340501</v>
      </c>
      <c r="D39" s="458" t="s">
        <v>8</v>
      </c>
      <c r="E39" s="458"/>
    </row>
  </sheetData>
  <mergeCells count="13">
    <mergeCell ref="A33:A34"/>
    <mergeCell ref="D35:I35"/>
    <mergeCell ref="A37:C38"/>
    <mergeCell ref="B1:C1"/>
    <mergeCell ref="D1:I1"/>
    <mergeCell ref="A1:A2"/>
    <mergeCell ref="D39:E39"/>
    <mergeCell ref="D38:E38"/>
    <mergeCell ref="D37:E37"/>
    <mergeCell ref="B33:C33"/>
    <mergeCell ref="D33:I33"/>
    <mergeCell ref="G38:I38"/>
    <mergeCell ref="F37:I37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0"/>
  <sheetViews>
    <sheetView topLeftCell="A25" workbookViewId="0">
      <selection activeCell="B34" sqref="B34:C34"/>
    </sheetView>
  </sheetViews>
  <sheetFormatPr defaultColWidth="9.109375" defaultRowHeight="13.8" x14ac:dyDescent="0.25"/>
  <cols>
    <col min="1" max="9" width="9.6640625" style="122" customWidth="1"/>
    <col min="10" max="16384" width="9.109375" style="122"/>
  </cols>
  <sheetData>
    <row r="1" spans="1:9" x14ac:dyDescent="0.25">
      <c r="A1" s="337" t="s">
        <v>0</v>
      </c>
      <c r="B1" s="334" t="s">
        <v>1</v>
      </c>
      <c r="C1" s="335"/>
      <c r="D1" s="334" t="s">
        <v>4</v>
      </c>
      <c r="E1" s="336"/>
      <c r="F1" s="336"/>
      <c r="G1" s="336"/>
      <c r="H1" s="336"/>
      <c r="I1" s="335"/>
    </row>
    <row r="2" spans="1:9" ht="14.4" thickBot="1" x14ac:dyDescent="0.3">
      <c r="A2" s="338"/>
      <c r="B2" s="135" t="s">
        <v>2</v>
      </c>
      <c r="C2" s="136" t="s">
        <v>3</v>
      </c>
      <c r="D2" s="294" t="s">
        <v>5</v>
      </c>
      <c r="E2" s="294" t="s">
        <v>6</v>
      </c>
      <c r="F2" s="294" t="s">
        <v>14</v>
      </c>
      <c r="G2" s="294" t="s">
        <v>36</v>
      </c>
      <c r="H2" s="294" t="s">
        <v>39</v>
      </c>
      <c r="I2" s="294" t="s">
        <v>37</v>
      </c>
    </row>
    <row r="3" spans="1:9" x14ac:dyDescent="0.25">
      <c r="A3" s="281">
        <v>1</v>
      </c>
      <c r="B3" s="139">
        <v>10</v>
      </c>
      <c r="C3" s="140">
        <v>24</v>
      </c>
      <c r="D3" s="141"/>
      <c r="E3" s="142"/>
      <c r="F3" s="142"/>
      <c r="G3" s="142"/>
      <c r="H3" s="142"/>
      <c r="I3" s="143"/>
    </row>
    <row r="4" spans="1:9" x14ac:dyDescent="0.25">
      <c r="A4" s="144">
        <f t="shared" ref="A4:A33" si="0">A3+1</f>
        <v>2</v>
      </c>
      <c r="B4" s="145">
        <v>7</v>
      </c>
      <c r="C4" s="146">
        <v>21</v>
      </c>
      <c r="D4" s="141"/>
      <c r="E4" s="147"/>
      <c r="F4" s="147"/>
      <c r="G4" s="147"/>
      <c r="H4" s="147"/>
      <c r="I4" s="148"/>
    </row>
    <row r="5" spans="1:9" x14ac:dyDescent="0.25">
      <c r="A5" s="144">
        <f t="shared" si="0"/>
        <v>3</v>
      </c>
      <c r="B5" s="145">
        <v>6</v>
      </c>
      <c r="C5" s="146">
        <v>20</v>
      </c>
      <c r="D5" s="141"/>
      <c r="E5" s="147"/>
      <c r="F5" s="147"/>
      <c r="G5" s="147"/>
      <c r="H5" s="147"/>
      <c r="I5" s="148"/>
    </row>
    <row r="6" spans="1:9" x14ac:dyDescent="0.25">
      <c r="A6" s="144">
        <f t="shared" si="0"/>
        <v>4</v>
      </c>
      <c r="B6" s="145">
        <v>6</v>
      </c>
      <c r="C6" s="146">
        <v>19</v>
      </c>
      <c r="D6" s="141"/>
      <c r="E6" s="147"/>
      <c r="F6" s="147"/>
      <c r="G6" s="147"/>
      <c r="H6" s="147"/>
      <c r="I6" s="148"/>
    </row>
    <row r="7" spans="1:9" x14ac:dyDescent="0.25">
      <c r="A7" s="144">
        <f t="shared" si="0"/>
        <v>5</v>
      </c>
      <c r="B7" s="145">
        <v>6</v>
      </c>
      <c r="C7" s="146">
        <v>19</v>
      </c>
      <c r="D7" s="141"/>
      <c r="E7" s="147"/>
      <c r="F7" s="147"/>
      <c r="G7" s="147"/>
      <c r="H7" s="147"/>
      <c r="I7" s="148"/>
    </row>
    <row r="8" spans="1:9" x14ac:dyDescent="0.25">
      <c r="A8" s="144">
        <f t="shared" si="0"/>
        <v>6</v>
      </c>
      <c r="B8" s="145">
        <v>6</v>
      </c>
      <c r="C8" s="146">
        <v>20</v>
      </c>
      <c r="D8" s="141"/>
      <c r="E8" s="147"/>
      <c r="F8" s="147"/>
      <c r="G8" s="147"/>
      <c r="H8" s="147"/>
      <c r="I8" s="148"/>
    </row>
    <row r="9" spans="1:9" x14ac:dyDescent="0.25">
      <c r="A9" s="144">
        <f t="shared" si="0"/>
        <v>7</v>
      </c>
      <c r="B9" s="145">
        <v>9</v>
      </c>
      <c r="C9" s="146">
        <v>23</v>
      </c>
      <c r="D9" s="141"/>
      <c r="E9" s="147"/>
      <c r="F9" s="147"/>
      <c r="G9" s="147"/>
      <c r="H9" s="147"/>
      <c r="I9" s="148"/>
    </row>
    <row r="10" spans="1:9" x14ac:dyDescent="0.25">
      <c r="A10" s="144">
        <f t="shared" si="0"/>
        <v>8</v>
      </c>
      <c r="B10" s="145">
        <v>8</v>
      </c>
      <c r="C10" s="146">
        <v>23</v>
      </c>
      <c r="D10" s="141"/>
      <c r="E10" s="147"/>
      <c r="F10" s="147"/>
      <c r="G10" s="147"/>
      <c r="H10" s="147"/>
      <c r="I10" s="148"/>
    </row>
    <row r="11" spans="1:9" x14ac:dyDescent="0.25">
      <c r="A11" s="144">
        <f t="shared" si="0"/>
        <v>9</v>
      </c>
      <c r="B11" s="145">
        <v>7</v>
      </c>
      <c r="C11" s="146">
        <v>22</v>
      </c>
      <c r="D11" s="141"/>
      <c r="E11" s="147"/>
      <c r="F11" s="147"/>
      <c r="G11" s="147"/>
      <c r="H11" s="147"/>
      <c r="I11" s="148"/>
    </row>
    <row r="12" spans="1:9" x14ac:dyDescent="0.25">
      <c r="A12" s="144">
        <f t="shared" si="0"/>
        <v>10</v>
      </c>
      <c r="B12" s="145">
        <v>7</v>
      </c>
      <c r="C12" s="146">
        <v>22</v>
      </c>
      <c r="D12" s="141"/>
      <c r="E12" s="147"/>
      <c r="F12" s="147"/>
      <c r="G12" s="147"/>
      <c r="H12" s="147"/>
      <c r="I12" s="148"/>
    </row>
    <row r="13" spans="1:9" x14ac:dyDescent="0.25">
      <c r="A13" s="144">
        <f t="shared" si="0"/>
        <v>11</v>
      </c>
      <c r="B13" s="145">
        <v>7</v>
      </c>
      <c r="C13" s="146">
        <v>22</v>
      </c>
      <c r="D13" s="141"/>
      <c r="E13" s="147"/>
      <c r="F13" s="147"/>
      <c r="G13" s="147"/>
      <c r="H13" s="147"/>
      <c r="I13" s="148"/>
    </row>
    <row r="14" spans="1:9" x14ac:dyDescent="0.25">
      <c r="A14" s="144">
        <f t="shared" si="0"/>
        <v>12</v>
      </c>
      <c r="B14" s="145">
        <v>8</v>
      </c>
      <c r="C14" s="146">
        <v>22</v>
      </c>
      <c r="D14" s="141"/>
      <c r="E14" s="147"/>
      <c r="F14" s="147"/>
      <c r="G14" s="147"/>
      <c r="H14" s="147"/>
      <c r="I14" s="148"/>
    </row>
    <row r="15" spans="1:9" x14ac:dyDescent="0.25">
      <c r="A15" s="144">
        <f t="shared" si="0"/>
        <v>13</v>
      </c>
      <c r="B15" s="145">
        <v>8</v>
      </c>
      <c r="C15" s="146">
        <v>22</v>
      </c>
      <c r="D15" s="141"/>
      <c r="E15" s="147"/>
      <c r="F15" s="147"/>
      <c r="G15" s="147"/>
      <c r="H15" s="147"/>
      <c r="I15" s="148"/>
    </row>
    <row r="16" spans="1:9" x14ac:dyDescent="0.25">
      <c r="A16" s="144">
        <f t="shared" si="0"/>
        <v>14</v>
      </c>
      <c r="B16" s="145">
        <v>8</v>
      </c>
      <c r="C16" s="146">
        <v>22</v>
      </c>
      <c r="D16" s="141"/>
      <c r="E16" s="147"/>
      <c r="F16" s="147"/>
      <c r="G16" s="147"/>
      <c r="H16" s="147"/>
      <c r="I16" s="148"/>
    </row>
    <row r="17" spans="1:9" x14ac:dyDescent="0.25">
      <c r="A17" s="144">
        <f t="shared" si="0"/>
        <v>15</v>
      </c>
      <c r="B17" s="145">
        <v>7</v>
      </c>
      <c r="C17" s="146">
        <v>22</v>
      </c>
      <c r="D17" s="141"/>
      <c r="E17" s="147"/>
      <c r="F17" s="147"/>
      <c r="G17" s="147"/>
      <c r="H17" s="147"/>
      <c r="I17" s="148"/>
    </row>
    <row r="18" spans="1:9" x14ac:dyDescent="0.25">
      <c r="A18" s="144">
        <f t="shared" si="0"/>
        <v>16</v>
      </c>
      <c r="B18" s="145">
        <v>7</v>
      </c>
      <c r="C18" s="146">
        <v>23</v>
      </c>
      <c r="D18" s="141"/>
      <c r="E18" s="147"/>
      <c r="F18" s="147"/>
      <c r="G18" s="147"/>
      <c r="H18" s="147"/>
      <c r="I18" s="148"/>
    </row>
    <row r="19" spans="1:9" x14ac:dyDescent="0.25">
      <c r="A19" s="144">
        <f t="shared" si="0"/>
        <v>17</v>
      </c>
      <c r="B19" s="145">
        <v>7</v>
      </c>
      <c r="C19" s="146">
        <v>23</v>
      </c>
      <c r="D19" s="141"/>
      <c r="E19" s="147"/>
      <c r="F19" s="147"/>
      <c r="G19" s="147"/>
      <c r="H19" s="147"/>
      <c r="I19" s="148"/>
    </row>
    <row r="20" spans="1:9" x14ac:dyDescent="0.25">
      <c r="A20" s="144">
        <f t="shared" si="0"/>
        <v>18</v>
      </c>
      <c r="B20" s="145">
        <v>8</v>
      </c>
      <c r="C20" s="146">
        <v>24</v>
      </c>
      <c r="D20" s="141"/>
      <c r="E20" s="147"/>
      <c r="F20" s="147"/>
      <c r="G20" s="147"/>
      <c r="H20" s="147"/>
      <c r="I20" s="148"/>
    </row>
    <row r="21" spans="1:9" x14ac:dyDescent="0.25">
      <c r="A21" s="144">
        <f t="shared" si="0"/>
        <v>19</v>
      </c>
      <c r="B21" s="145">
        <v>8</v>
      </c>
      <c r="C21" s="146">
        <v>24</v>
      </c>
      <c r="D21" s="141"/>
      <c r="E21" s="147"/>
      <c r="F21" s="147"/>
      <c r="G21" s="147"/>
      <c r="H21" s="147"/>
      <c r="I21" s="148"/>
    </row>
    <row r="22" spans="1:9" x14ac:dyDescent="0.25">
      <c r="A22" s="144">
        <f t="shared" si="0"/>
        <v>20</v>
      </c>
      <c r="B22" s="145">
        <v>8</v>
      </c>
      <c r="C22" s="146">
        <v>26</v>
      </c>
      <c r="D22" s="141"/>
      <c r="E22" s="147"/>
      <c r="F22" s="147"/>
      <c r="G22" s="147"/>
      <c r="H22" s="147"/>
      <c r="I22" s="148"/>
    </row>
    <row r="23" spans="1:9" x14ac:dyDescent="0.25">
      <c r="A23" s="144">
        <f t="shared" si="0"/>
        <v>21</v>
      </c>
      <c r="B23" s="145">
        <v>9</v>
      </c>
      <c r="C23" s="146">
        <v>26</v>
      </c>
      <c r="D23" s="141"/>
      <c r="E23" s="147"/>
      <c r="F23" s="147"/>
      <c r="G23" s="147"/>
      <c r="H23" s="147"/>
      <c r="I23" s="148"/>
    </row>
    <row r="24" spans="1:9" x14ac:dyDescent="0.25">
      <c r="A24" s="144">
        <f t="shared" si="0"/>
        <v>22</v>
      </c>
      <c r="B24" s="145">
        <v>9</v>
      </c>
      <c r="C24" s="146">
        <v>28</v>
      </c>
      <c r="D24" s="141"/>
      <c r="E24" s="147"/>
      <c r="F24" s="147"/>
      <c r="G24" s="147"/>
      <c r="H24" s="147"/>
      <c r="I24" s="148"/>
    </row>
    <row r="25" spans="1:9" x14ac:dyDescent="0.25">
      <c r="A25" s="144">
        <f t="shared" si="0"/>
        <v>23</v>
      </c>
      <c r="B25" s="145">
        <v>12</v>
      </c>
      <c r="C25" s="146">
        <v>19</v>
      </c>
      <c r="D25" s="141"/>
      <c r="E25" s="147"/>
      <c r="F25" s="147"/>
      <c r="G25" s="147"/>
      <c r="H25" s="147"/>
      <c r="I25" s="148"/>
    </row>
    <row r="26" spans="1:9" x14ac:dyDescent="0.25">
      <c r="A26" s="144">
        <f t="shared" si="0"/>
        <v>24</v>
      </c>
      <c r="B26" s="145">
        <v>9</v>
      </c>
      <c r="C26" s="146">
        <v>19</v>
      </c>
      <c r="D26" s="141"/>
      <c r="E26" s="147"/>
      <c r="F26" s="147"/>
      <c r="G26" s="147"/>
      <c r="H26" s="147"/>
      <c r="I26" s="148"/>
    </row>
    <row r="27" spans="1:9" x14ac:dyDescent="0.25">
      <c r="A27" s="144">
        <f t="shared" si="0"/>
        <v>25</v>
      </c>
      <c r="B27" s="145">
        <v>6</v>
      </c>
      <c r="C27" s="146">
        <v>19</v>
      </c>
      <c r="D27" s="141"/>
      <c r="E27" s="147"/>
      <c r="F27" s="147"/>
      <c r="G27" s="147"/>
      <c r="H27" s="147"/>
      <c r="I27" s="148"/>
    </row>
    <row r="28" spans="1:9" x14ac:dyDescent="0.25">
      <c r="A28" s="144">
        <f t="shared" si="0"/>
        <v>26</v>
      </c>
      <c r="B28" s="145">
        <v>7</v>
      </c>
      <c r="C28" s="146">
        <v>20</v>
      </c>
      <c r="D28" s="141"/>
      <c r="E28" s="147"/>
      <c r="F28" s="147"/>
      <c r="G28" s="147"/>
      <c r="H28" s="147"/>
      <c r="I28" s="148"/>
    </row>
    <row r="29" spans="1:9" x14ac:dyDescent="0.25">
      <c r="A29" s="144">
        <f t="shared" si="0"/>
        <v>27</v>
      </c>
      <c r="B29" s="145">
        <v>4</v>
      </c>
      <c r="C29" s="146">
        <v>24</v>
      </c>
      <c r="D29" s="141"/>
      <c r="E29" s="147"/>
      <c r="F29" s="147"/>
      <c r="G29" s="147"/>
      <c r="H29" s="147"/>
      <c r="I29" s="148"/>
    </row>
    <row r="30" spans="1:9" x14ac:dyDescent="0.25">
      <c r="A30" s="144">
        <f t="shared" si="0"/>
        <v>28</v>
      </c>
      <c r="B30" s="145">
        <v>7</v>
      </c>
      <c r="C30" s="146">
        <v>21</v>
      </c>
      <c r="D30" s="141"/>
      <c r="E30" s="147"/>
      <c r="F30" s="147"/>
      <c r="G30" s="147"/>
      <c r="H30" s="147"/>
      <c r="I30" s="148"/>
    </row>
    <row r="31" spans="1:9" x14ac:dyDescent="0.25">
      <c r="A31" s="144">
        <f t="shared" si="0"/>
        <v>29</v>
      </c>
      <c r="B31" s="145">
        <v>8</v>
      </c>
      <c r="C31" s="146">
        <v>23</v>
      </c>
      <c r="D31" s="141"/>
      <c r="E31" s="147"/>
      <c r="F31" s="147"/>
      <c r="G31" s="147"/>
      <c r="H31" s="147"/>
      <c r="I31" s="148"/>
    </row>
    <row r="32" spans="1:9" x14ac:dyDescent="0.25">
      <c r="A32" s="144">
        <f t="shared" si="0"/>
        <v>30</v>
      </c>
      <c r="B32" s="145">
        <v>9</v>
      </c>
      <c r="C32" s="146">
        <v>24</v>
      </c>
      <c r="D32" s="141"/>
      <c r="E32" s="147"/>
      <c r="F32" s="147"/>
      <c r="G32" s="147"/>
      <c r="H32" s="147"/>
      <c r="I32" s="148"/>
    </row>
    <row r="33" spans="1:9" ht="14.4" thickBot="1" x14ac:dyDescent="0.3">
      <c r="A33" s="144">
        <f t="shared" si="0"/>
        <v>31</v>
      </c>
      <c r="B33" s="149">
        <v>9</v>
      </c>
      <c r="C33" s="150">
        <v>24</v>
      </c>
      <c r="D33" s="151"/>
      <c r="E33" s="152"/>
      <c r="F33" s="152"/>
      <c r="G33" s="152"/>
      <c r="H33" s="152"/>
      <c r="I33" s="153"/>
    </row>
    <row r="34" spans="1:9" x14ac:dyDescent="0.25">
      <c r="A34" s="364" t="s">
        <v>8</v>
      </c>
      <c r="B34" s="373" t="s">
        <v>9</v>
      </c>
      <c r="C34" s="374"/>
      <c r="D34" s="373" t="s">
        <v>10</v>
      </c>
      <c r="E34" s="375"/>
      <c r="F34" s="375"/>
      <c r="G34" s="375"/>
      <c r="H34" s="375"/>
      <c r="I34" s="374"/>
    </row>
    <row r="35" spans="1:9" ht="14.4" thickBot="1" x14ac:dyDescent="0.3">
      <c r="A35" s="365"/>
      <c r="B35" s="154">
        <f>AVERAGE(B3:B33)</f>
        <v>7.645161290322581</v>
      </c>
      <c r="C35" s="155">
        <f>AVERAGE(C3:C33)</f>
        <v>22.258064516129032</v>
      </c>
      <c r="D35" s="196">
        <f t="shared" ref="D35:I35" si="1">SUM(D3:D33)</f>
        <v>0</v>
      </c>
      <c r="E35" s="197">
        <f t="shared" si="1"/>
        <v>0</v>
      </c>
      <c r="F35" s="197">
        <f t="shared" si="1"/>
        <v>0</v>
      </c>
      <c r="G35" s="197">
        <f t="shared" si="1"/>
        <v>0</v>
      </c>
      <c r="H35" s="197">
        <f t="shared" si="1"/>
        <v>0</v>
      </c>
      <c r="I35" s="199">
        <f t="shared" si="1"/>
        <v>0</v>
      </c>
    </row>
    <row r="36" spans="1:9" ht="14.4" thickBot="1" x14ac:dyDescent="0.3">
      <c r="A36" s="187" t="s">
        <v>15</v>
      </c>
      <c r="B36" s="157">
        <f>MIN(B3:B33)</f>
        <v>4</v>
      </c>
      <c r="C36" s="158">
        <f>MAX(C3:C33)</f>
        <v>28</v>
      </c>
      <c r="D36" s="347"/>
      <c r="E36" s="347"/>
      <c r="F36" s="347"/>
      <c r="G36" s="347"/>
      <c r="H36" s="347"/>
      <c r="I36" s="348"/>
    </row>
    <row r="37" spans="1:9" ht="14.4" thickBot="1" x14ac:dyDescent="0.3">
      <c r="A37" s="200" t="s">
        <v>12</v>
      </c>
      <c r="B37" s="160">
        <f>(B35+May!C35+Jun!C34+Apr!B34+Mar!B35+Feb!B33+Jan!B35+Dec!B35+Nov!B34+Oct!B35+Sep!B34+Aug!B35)/12</f>
        <v>17.766637593959619</v>
      </c>
      <c r="C37" s="161">
        <f>(C35+May!C35+Jun!C34+Mar!C35+Apr!C34+Feb!C33+Jan!C35+Dec!C35+Nov!C34+Oct!C35+Sep!C34+Aug!C35)/12</f>
        <v>29.304800929203044</v>
      </c>
      <c r="D37" s="202">
        <f>D35+Jun!D36</f>
        <v>594.5</v>
      </c>
      <c r="E37" s="295">
        <f>E35+Jun!E36</f>
        <v>475</v>
      </c>
      <c r="F37" s="295">
        <f>F35+Jun!F36</f>
        <v>410.5</v>
      </c>
      <c r="G37" s="295">
        <f>G35+Jun!G36</f>
        <v>439.5</v>
      </c>
      <c r="H37" s="295">
        <f>H35+Jun!H36</f>
        <v>434</v>
      </c>
      <c r="I37" s="280">
        <f>I35+Jun!I36</f>
        <v>425</v>
      </c>
    </row>
    <row r="38" spans="1:9" ht="14.4" thickBot="1" x14ac:dyDescent="0.3">
      <c r="A38" s="366"/>
      <c r="B38" s="367"/>
      <c r="C38" s="368"/>
      <c r="D38" s="464" t="s">
        <v>9</v>
      </c>
      <c r="E38" s="465"/>
      <c r="F38" s="346">
        <f>AVERAGE(D35:I35)</f>
        <v>0</v>
      </c>
      <c r="G38" s="347"/>
      <c r="H38" s="347"/>
      <c r="I38" s="348"/>
    </row>
    <row r="39" spans="1:9" ht="14.4" thickBot="1" x14ac:dyDescent="0.3">
      <c r="A39" s="369"/>
      <c r="B39" s="370"/>
      <c r="C39" s="371"/>
      <c r="D39" s="463" t="s">
        <v>11</v>
      </c>
      <c r="E39" s="344"/>
      <c r="F39" s="279">
        <f>F38+Jun!F38</f>
        <v>460.34999999999997</v>
      </c>
      <c r="G39" s="344" t="s">
        <v>13</v>
      </c>
      <c r="H39" s="344"/>
      <c r="I39" s="345"/>
    </row>
    <row r="40" spans="1:9" x14ac:dyDescent="0.25">
      <c r="B40" s="165">
        <f>Sep!B36</f>
        <v>13.136290322580646</v>
      </c>
      <c r="C40" s="165">
        <f>Sep!C36</f>
        <v>29.163978494623656</v>
      </c>
      <c r="D40" s="339" t="s">
        <v>8</v>
      </c>
      <c r="E40" s="339"/>
    </row>
  </sheetData>
  <mergeCells count="13">
    <mergeCell ref="A34:A35"/>
    <mergeCell ref="D36:I36"/>
    <mergeCell ref="A38:C39"/>
    <mergeCell ref="B1:C1"/>
    <mergeCell ref="D1:I1"/>
    <mergeCell ref="A1:A2"/>
    <mergeCell ref="D40:E40"/>
    <mergeCell ref="D39:E39"/>
    <mergeCell ref="D38:E38"/>
    <mergeCell ref="B34:C34"/>
    <mergeCell ref="D34:I34"/>
    <mergeCell ref="G39:I39"/>
    <mergeCell ref="F38:I38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12"/>
  <sheetViews>
    <sheetView workbookViewId="0">
      <selection activeCell="I8" sqref="I8"/>
    </sheetView>
  </sheetViews>
  <sheetFormatPr defaultRowHeight="13.2" x14ac:dyDescent="0.25"/>
  <cols>
    <col min="1" max="1" width="16.33203125" bestFit="1" customWidth="1"/>
    <col min="2" max="13" width="6.33203125" customWidth="1"/>
  </cols>
  <sheetData>
    <row r="1" spans="1:13" ht="15.6" x14ac:dyDescent="0.3">
      <c r="A1" s="466" t="s">
        <v>35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</row>
    <row r="2" spans="1:13" ht="13.8" thickBot="1" x14ac:dyDescent="0.3"/>
    <row r="3" spans="1:13" ht="15" customHeight="1" thickBot="1" x14ac:dyDescent="0.3">
      <c r="A3" s="37"/>
      <c r="B3" s="40" t="s">
        <v>16</v>
      </c>
      <c r="C3" s="38" t="s">
        <v>17</v>
      </c>
      <c r="D3" s="38" t="s">
        <v>18</v>
      </c>
      <c r="E3" s="38" t="s">
        <v>19</v>
      </c>
      <c r="F3" s="38" t="s">
        <v>20</v>
      </c>
      <c r="G3" s="38" t="s">
        <v>21</v>
      </c>
      <c r="H3" s="38" t="s">
        <v>22</v>
      </c>
      <c r="I3" s="38" t="s">
        <v>23</v>
      </c>
      <c r="J3" s="38" t="s">
        <v>24</v>
      </c>
      <c r="K3" s="38" t="s">
        <v>25</v>
      </c>
      <c r="L3" s="38" t="s">
        <v>26</v>
      </c>
      <c r="M3" s="39" t="s">
        <v>27</v>
      </c>
    </row>
    <row r="4" spans="1:13" ht="15" customHeight="1" x14ac:dyDescent="0.25">
      <c r="A4" s="1" t="s">
        <v>30</v>
      </c>
      <c r="B4" s="61">
        <f>Aug!B35</f>
        <v>11.32258064516129</v>
      </c>
      <c r="C4" s="62">
        <f>Sep!B34</f>
        <v>14.95</v>
      </c>
      <c r="D4" s="62">
        <f>Oct!B35</f>
        <v>18.483870967741936</v>
      </c>
      <c r="E4" s="62">
        <f>Nov!B34</f>
        <v>17.454545454545453</v>
      </c>
      <c r="F4" s="62">
        <f>Dec!B35</f>
        <v>20.967741935483872</v>
      </c>
      <c r="G4" s="62">
        <f>Jan!B35</f>
        <v>20.580645161290324</v>
      </c>
      <c r="H4" s="62">
        <f>Feb!B33</f>
        <v>21.724137931034484</v>
      </c>
      <c r="I4" s="62">
        <f>Mar!B35</f>
        <v>18.903225806451612</v>
      </c>
      <c r="J4" s="62">
        <f>Apr!B34</f>
        <v>16.233333333333334</v>
      </c>
      <c r="K4" s="62">
        <f>May!B35</f>
        <v>11.709677419354838</v>
      </c>
      <c r="L4" s="62">
        <f>Jun!B34</f>
        <v>9.6333333333333329</v>
      </c>
      <c r="M4" s="63">
        <f>Jul!B35</f>
        <v>7.645161290322581</v>
      </c>
    </row>
    <row r="5" spans="1:13" ht="15" customHeight="1" x14ac:dyDescent="0.25">
      <c r="A5" s="2" t="s">
        <v>31</v>
      </c>
      <c r="B5" s="64">
        <f>Aug!C35</f>
        <v>28.161290322580644</v>
      </c>
      <c r="C5" s="65">
        <f>Sep!C34</f>
        <v>30.166666666666668</v>
      </c>
      <c r="D5" s="65">
        <f>Oct!C35</f>
        <v>35.548387096774192</v>
      </c>
      <c r="E5" s="65">
        <f>Nov!C34</f>
        <v>34.363636363636367</v>
      </c>
      <c r="F5" s="65">
        <f>Dec!C35</f>
        <v>34.677419354838712</v>
      </c>
      <c r="G5" s="65">
        <f>Jan!C35</f>
        <v>33.225806451612904</v>
      </c>
      <c r="H5" s="65">
        <f>Feb!C33</f>
        <v>33.448275862068968</v>
      </c>
      <c r="I5" s="65">
        <f>Mar!C35</f>
        <v>28.29032258064516</v>
      </c>
      <c r="J5" s="65">
        <f>Apr!C34</f>
        <v>26.583333333333332</v>
      </c>
      <c r="K5" s="65">
        <f>May!C35</f>
        <v>22.967741935483872</v>
      </c>
      <c r="L5" s="65">
        <f>Jun!C34</f>
        <v>21.966666666666665</v>
      </c>
      <c r="M5" s="66">
        <f>Jul!C35</f>
        <v>22.258064516129032</v>
      </c>
    </row>
    <row r="6" spans="1:13" ht="15" customHeight="1" x14ac:dyDescent="0.25">
      <c r="A6" s="2" t="s">
        <v>32</v>
      </c>
      <c r="B6" s="57">
        <f>Aug!B36</f>
        <v>6</v>
      </c>
      <c r="C6" s="56">
        <f>Sep!B35</f>
        <v>9</v>
      </c>
      <c r="D6" s="56">
        <f>Oct!B36</f>
        <v>14</v>
      </c>
      <c r="E6" s="56">
        <f>Nov!B35</f>
        <v>13</v>
      </c>
      <c r="F6" s="56">
        <f>Dec!B36</f>
        <v>19</v>
      </c>
      <c r="G6" s="56">
        <f>Jan!B36</f>
        <v>18</v>
      </c>
      <c r="H6" s="56">
        <f>Feb!B34</f>
        <v>19</v>
      </c>
      <c r="I6" s="56">
        <f>Mar!B36</f>
        <v>15</v>
      </c>
      <c r="J6" s="56">
        <f>Apr!B35</f>
        <v>12</v>
      </c>
      <c r="K6" s="56">
        <f>May!B36</f>
        <v>9</v>
      </c>
      <c r="L6" s="56">
        <f>Jun!B35</f>
        <v>7</v>
      </c>
      <c r="M6" s="58">
        <f>Jul!B36</f>
        <v>4</v>
      </c>
    </row>
    <row r="7" spans="1:13" ht="15" customHeight="1" thickBot="1" x14ac:dyDescent="0.3">
      <c r="A7" s="3" t="s">
        <v>33</v>
      </c>
      <c r="B7" s="42">
        <f>Aug!C36</f>
        <v>32</v>
      </c>
      <c r="C7" s="43">
        <f>Sep!C35</f>
        <v>38</v>
      </c>
      <c r="D7" s="43">
        <f>Oct!C36</f>
        <v>40</v>
      </c>
      <c r="E7" s="43">
        <f>Nov!C35</f>
        <v>42</v>
      </c>
      <c r="F7" s="43">
        <f>Dec!C36</f>
        <v>39</v>
      </c>
      <c r="G7" s="43">
        <f>Jan!C36</f>
        <v>42</v>
      </c>
      <c r="H7" s="43">
        <f>Feb!C34</f>
        <v>37</v>
      </c>
      <c r="I7" s="43">
        <f>Mar!C36</f>
        <v>33</v>
      </c>
      <c r="J7" s="43">
        <f>Apr!C35</f>
        <v>31</v>
      </c>
      <c r="K7" s="43">
        <f>May!C36</f>
        <v>28</v>
      </c>
      <c r="L7" s="43">
        <f>Jun!C35</f>
        <v>25</v>
      </c>
      <c r="M7" s="44">
        <f>Jul!C36</f>
        <v>28</v>
      </c>
    </row>
    <row r="8" spans="1:13" ht="15" customHeight="1" x14ac:dyDescent="0.25">
      <c r="A8" s="41" t="s">
        <v>5</v>
      </c>
      <c r="B8" s="45">
        <f>Aug!D35</f>
        <v>0</v>
      </c>
      <c r="C8" s="46">
        <f>Sep!D34</f>
        <v>33</v>
      </c>
      <c r="D8" s="46">
        <f>Oct!D35</f>
        <v>24</v>
      </c>
      <c r="E8" s="46">
        <f>Nov!D34</f>
        <v>60.5</v>
      </c>
      <c r="F8" s="46">
        <f>Dec!D35</f>
        <v>68</v>
      </c>
      <c r="G8" s="46">
        <f>Jan!D35</f>
        <v>174</v>
      </c>
      <c r="H8" s="46">
        <f>Feb!D33</f>
        <v>33</v>
      </c>
      <c r="I8" s="46">
        <f>Mar!D35</f>
        <v>96</v>
      </c>
      <c r="J8" s="46">
        <f>Apr!D34</f>
        <v>35.5</v>
      </c>
      <c r="K8" s="46">
        <f>May!D35</f>
        <v>58.5</v>
      </c>
      <c r="L8" s="46">
        <f>Jun!D34</f>
        <v>12</v>
      </c>
      <c r="M8" s="47">
        <f>Jul!D35</f>
        <v>0</v>
      </c>
    </row>
    <row r="9" spans="1:13" ht="15" customHeight="1" x14ac:dyDescent="0.25">
      <c r="A9" s="2" t="s">
        <v>28</v>
      </c>
      <c r="B9" s="48">
        <f>Aug!F35</f>
        <v>0</v>
      </c>
      <c r="C9" s="49">
        <f>Sep!F34</f>
        <v>32</v>
      </c>
      <c r="D9" s="49">
        <f>Oct!F35</f>
        <v>15.5</v>
      </c>
      <c r="E9" s="49">
        <f>Nov!E34</f>
        <v>31</v>
      </c>
      <c r="F9" s="49">
        <f>Dec!E35</f>
        <v>36</v>
      </c>
      <c r="G9" s="49">
        <f>Jan!F35</f>
        <v>115</v>
      </c>
      <c r="H9" s="49">
        <f>Feb!F33</f>
        <v>0</v>
      </c>
      <c r="I9" s="49">
        <f>Mar!F35</f>
        <v>97.5</v>
      </c>
      <c r="J9" s="49">
        <f>Apr!F34</f>
        <v>36</v>
      </c>
      <c r="K9" s="49">
        <f>May!F35</f>
        <v>38.5</v>
      </c>
      <c r="L9" s="49">
        <f>Jun!F34</f>
        <v>9</v>
      </c>
      <c r="M9" s="50">
        <f>Jul!F35</f>
        <v>0</v>
      </c>
    </row>
    <row r="10" spans="1:13" ht="15" customHeight="1" thickBot="1" x14ac:dyDescent="0.3">
      <c r="A10" s="51" t="s">
        <v>14</v>
      </c>
      <c r="B10" s="52">
        <f>Aug!G35</f>
        <v>0</v>
      </c>
      <c r="C10" s="53">
        <f>Sep!G34</f>
        <v>35</v>
      </c>
      <c r="D10" s="53">
        <f>Oct!G35</f>
        <v>5</v>
      </c>
      <c r="E10" s="53">
        <f>Nov!F34</f>
        <v>15.5</v>
      </c>
      <c r="F10" s="53">
        <f>Dec!F35</f>
        <v>22</v>
      </c>
      <c r="G10" s="53">
        <f>Jan!G35</f>
        <v>95</v>
      </c>
      <c r="H10" s="53">
        <f>Feb!G33</f>
        <v>52</v>
      </c>
      <c r="I10" s="53">
        <f>Mar!G35</f>
        <v>96</v>
      </c>
      <c r="J10" s="53">
        <f>Apr!G34</f>
        <v>59</v>
      </c>
      <c r="K10" s="53">
        <f>May!G35</f>
        <v>50</v>
      </c>
      <c r="L10" s="53">
        <f>Jun!G34</f>
        <v>10</v>
      </c>
      <c r="M10" s="54">
        <f>Jul!G35</f>
        <v>0</v>
      </c>
    </row>
    <row r="11" spans="1:13" ht="15" customHeight="1" thickBot="1" x14ac:dyDescent="0.3">
      <c r="A11" s="67" t="s">
        <v>29</v>
      </c>
      <c r="B11" s="68">
        <f t="shared" ref="B11" si="0">SUM(B8:B10)/4</f>
        <v>0</v>
      </c>
      <c r="C11" s="69">
        <v>28</v>
      </c>
      <c r="D11" s="69">
        <v>41.6</v>
      </c>
      <c r="E11" s="69">
        <v>75</v>
      </c>
      <c r="F11" s="69">
        <v>116.9</v>
      </c>
      <c r="G11" s="69">
        <v>222.6</v>
      </c>
      <c r="H11" s="69">
        <v>260.7</v>
      </c>
      <c r="I11" s="69">
        <v>362.4</v>
      </c>
      <c r="J11" s="69">
        <f>SUM(J8:J10)</f>
        <v>130.5</v>
      </c>
      <c r="K11" s="69">
        <f>SUM(K8:K10)</f>
        <v>147</v>
      </c>
      <c r="L11" s="69">
        <f>SUM(L8:L10)</f>
        <v>31</v>
      </c>
      <c r="M11" s="70">
        <f>SUM(M8:M10)</f>
        <v>0</v>
      </c>
    </row>
    <row r="12" spans="1:13" ht="15" customHeight="1" thickBot="1" x14ac:dyDescent="0.3">
      <c r="A12" s="55" t="s">
        <v>34</v>
      </c>
      <c r="B12" s="71">
        <f>B11</f>
        <v>0</v>
      </c>
      <c r="C12" s="59">
        <v>28</v>
      </c>
      <c r="D12" s="59">
        <v>41.6</v>
      </c>
      <c r="E12" s="59">
        <v>75</v>
      </c>
      <c r="F12" s="59">
        <v>116.9</v>
      </c>
      <c r="G12" s="59">
        <v>222.6</v>
      </c>
      <c r="H12" s="59">
        <v>260.7</v>
      </c>
      <c r="I12" s="59">
        <v>362.4</v>
      </c>
      <c r="J12" s="59">
        <f t="shared" ref="J12:M12" si="1">I12+J11</f>
        <v>492.9</v>
      </c>
      <c r="K12" s="59">
        <f t="shared" si="1"/>
        <v>639.9</v>
      </c>
      <c r="L12" s="59">
        <f t="shared" si="1"/>
        <v>670.9</v>
      </c>
      <c r="M12" s="60">
        <f t="shared" si="1"/>
        <v>670.9</v>
      </c>
    </row>
  </sheetData>
  <mergeCells count="1">
    <mergeCell ref="A1:M1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M6"/>
  <sheetViews>
    <sheetView tabSelected="1" workbookViewId="0">
      <selection activeCell="I10" sqref="I10"/>
    </sheetView>
  </sheetViews>
  <sheetFormatPr defaultRowHeight="13.2" x14ac:dyDescent="0.25"/>
  <cols>
    <col min="1" max="1" width="16.33203125" bestFit="1" customWidth="1"/>
    <col min="2" max="13" width="6.33203125" customWidth="1"/>
  </cols>
  <sheetData>
    <row r="1" spans="1:13" ht="13.8" thickBot="1" x14ac:dyDescent="0.3"/>
    <row r="2" spans="1:13" ht="15" customHeight="1" thickBot="1" x14ac:dyDescent="0.3">
      <c r="A2" s="37"/>
      <c r="B2" s="40" t="s">
        <v>16</v>
      </c>
      <c r="C2" s="38" t="s">
        <v>17</v>
      </c>
      <c r="D2" s="38" t="s">
        <v>18</v>
      </c>
      <c r="E2" s="38" t="s">
        <v>19</v>
      </c>
      <c r="F2" s="38" t="s">
        <v>20</v>
      </c>
      <c r="G2" s="38" t="s">
        <v>21</v>
      </c>
      <c r="H2" s="38" t="s">
        <v>22</v>
      </c>
      <c r="I2" s="38" t="s">
        <v>23</v>
      </c>
      <c r="J2" s="38" t="s">
        <v>24</v>
      </c>
      <c r="K2" s="38" t="s">
        <v>25</v>
      </c>
      <c r="L2" s="38" t="s">
        <v>26</v>
      </c>
      <c r="M2" s="39" t="s">
        <v>27</v>
      </c>
    </row>
    <row r="3" spans="1:13" ht="15" customHeight="1" x14ac:dyDescent="0.25">
      <c r="A3" s="1" t="s">
        <v>30</v>
      </c>
      <c r="B3" s="61">
        <f>Aug!B35</f>
        <v>11.32258064516129</v>
      </c>
      <c r="C3" s="62">
        <f>Sep!B34</f>
        <v>14.95</v>
      </c>
      <c r="D3" s="62">
        <f>Oct!B35</f>
        <v>18.483870967741936</v>
      </c>
      <c r="E3" s="62">
        <f>Nov!B34</f>
        <v>17.454545454545453</v>
      </c>
      <c r="F3" s="62">
        <f>Dec!B35</f>
        <v>20.967741935483872</v>
      </c>
      <c r="G3" s="62">
        <f>Jan!B35</f>
        <v>20.580645161290324</v>
      </c>
      <c r="H3" s="62">
        <f>Feb!B33</f>
        <v>21.724137931034484</v>
      </c>
      <c r="I3" s="62">
        <f>Mar!B35</f>
        <v>18.903225806451612</v>
      </c>
      <c r="J3" s="62">
        <f>Apr!B34</f>
        <v>16.233333333333334</v>
      </c>
      <c r="K3" s="62">
        <f>May!B35</f>
        <v>11.709677419354838</v>
      </c>
      <c r="L3" s="62">
        <f>Jun!B34</f>
        <v>9.6333333333333329</v>
      </c>
      <c r="M3" s="63">
        <f>Jul!B35</f>
        <v>7.645161290322581</v>
      </c>
    </row>
    <row r="4" spans="1:13" ht="15" customHeight="1" x14ac:dyDescent="0.25">
      <c r="A4" s="2" t="s">
        <v>31</v>
      </c>
      <c r="B4" s="64">
        <f>Aug!C35</f>
        <v>28.161290322580644</v>
      </c>
      <c r="C4" s="65">
        <f>Sep!C34</f>
        <v>30.166666666666668</v>
      </c>
      <c r="D4" s="65">
        <f>Oct!C35</f>
        <v>35.548387096774192</v>
      </c>
      <c r="E4" s="65">
        <f>Nov!C34</f>
        <v>34.363636363636367</v>
      </c>
      <c r="F4" s="65">
        <f>Dec!C35</f>
        <v>34.677419354838712</v>
      </c>
      <c r="G4" s="65">
        <f>Jan!C35</f>
        <v>33.225806451612904</v>
      </c>
      <c r="H4" s="65">
        <f>Feb!C33</f>
        <v>33.448275862068968</v>
      </c>
      <c r="I4" s="65">
        <f>Mar!C35</f>
        <v>28.29032258064516</v>
      </c>
      <c r="J4" s="65">
        <f>Apr!C34</f>
        <v>26.583333333333332</v>
      </c>
      <c r="K4" s="65">
        <f>May!C35</f>
        <v>22.967741935483872</v>
      </c>
      <c r="L4" s="65">
        <f>Jun!C34</f>
        <v>21.966666666666665</v>
      </c>
      <c r="M4" s="66">
        <f>Jul!C35</f>
        <v>22.258064516129032</v>
      </c>
    </row>
    <row r="5" spans="1:13" ht="15" customHeight="1" x14ac:dyDescent="0.25">
      <c r="A5" s="2" t="s">
        <v>32</v>
      </c>
      <c r="B5" s="57">
        <f>Aug!B36</f>
        <v>6</v>
      </c>
      <c r="C5" s="56">
        <f>Sep!B35</f>
        <v>9</v>
      </c>
      <c r="D5" s="56">
        <f>Oct!B36</f>
        <v>14</v>
      </c>
      <c r="E5" s="56">
        <f>Nov!B35</f>
        <v>13</v>
      </c>
      <c r="F5" s="56">
        <f>Dec!B36</f>
        <v>19</v>
      </c>
      <c r="G5" s="56">
        <f>Jan!B36</f>
        <v>18</v>
      </c>
      <c r="H5" s="56">
        <f>Feb!B34</f>
        <v>19</v>
      </c>
      <c r="I5" s="56">
        <f>Mar!B36</f>
        <v>15</v>
      </c>
      <c r="J5" s="56">
        <f>Apr!B35</f>
        <v>12</v>
      </c>
      <c r="K5" s="56">
        <f>May!B36</f>
        <v>9</v>
      </c>
      <c r="L5" s="56">
        <f>Jun!B35</f>
        <v>7</v>
      </c>
      <c r="M5" s="58">
        <f>Jul!B36</f>
        <v>4</v>
      </c>
    </row>
    <row r="6" spans="1:13" ht="15" customHeight="1" thickBot="1" x14ac:dyDescent="0.3">
      <c r="A6" s="3" t="s">
        <v>33</v>
      </c>
      <c r="B6" s="42">
        <f>Aug!C36</f>
        <v>32</v>
      </c>
      <c r="C6" s="43">
        <f>Sep!C35</f>
        <v>38</v>
      </c>
      <c r="D6" s="43">
        <f>Oct!C36</f>
        <v>40</v>
      </c>
      <c r="E6" s="43">
        <f>Nov!C35</f>
        <v>42</v>
      </c>
      <c r="F6" s="43">
        <f>Dec!C36</f>
        <v>39</v>
      </c>
      <c r="G6" s="43">
        <f>Jan!C36</f>
        <v>42</v>
      </c>
      <c r="H6" s="43">
        <f>Feb!C34</f>
        <v>37</v>
      </c>
      <c r="I6" s="43">
        <f>Mar!C36</f>
        <v>33</v>
      </c>
      <c r="J6" s="43">
        <f>Apr!C35</f>
        <v>31</v>
      </c>
      <c r="K6" s="43">
        <f>May!C36</f>
        <v>28</v>
      </c>
      <c r="L6" s="43">
        <f>Jun!C35</f>
        <v>25</v>
      </c>
      <c r="M6" s="44">
        <f>Jul!C36</f>
        <v>28</v>
      </c>
    </row>
  </sheetData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39"/>
  <sheetViews>
    <sheetView topLeftCell="A22" workbookViewId="0">
      <selection activeCell="D2" sqref="D2:I2"/>
    </sheetView>
  </sheetViews>
  <sheetFormatPr defaultColWidth="9.109375" defaultRowHeight="13.8" x14ac:dyDescent="0.25"/>
  <cols>
    <col min="1" max="1" width="9.6640625" style="122" customWidth="1"/>
    <col min="2" max="9" width="9.6640625" style="87" customWidth="1"/>
    <col min="10" max="16384" width="9.109375" style="87"/>
  </cols>
  <sheetData>
    <row r="1" spans="1:9" x14ac:dyDescent="0.25">
      <c r="A1" s="299" t="s">
        <v>0</v>
      </c>
      <c r="B1" s="296" t="s">
        <v>1</v>
      </c>
      <c r="C1" s="297"/>
      <c r="D1" s="296" t="s">
        <v>4</v>
      </c>
      <c r="E1" s="298"/>
      <c r="F1" s="298"/>
      <c r="G1" s="298"/>
      <c r="H1" s="298"/>
      <c r="I1" s="297"/>
    </row>
    <row r="2" spans="1:9" ht="14.4" thickBot="1" x14ac:dyDescent="0.3">
      <c r="A2" s="300"/>
      <c r="B2" s="115" t="s">
        <v>2</v>
      </c>
      <c r="C2" s="116" t="s">
        <v>3</v>
      </c>
      <c r="D2" s="79" t="s">
        <v>5</v>
      </c>
      <c r="E2" s="79" t="s">
        <v>6</v>
      </c>
      <c r="F2" s="79" t="s">
        <v>14</v>
      </c>
      <c r="G2" s="79" t="s">
        <v>36</v>
      </c>
      <c r="H2" s="79" t="s">
        <v>39</v>
      </c>
      <c r="I2" s="79" t="s">
        <v>37</v>
      </c>
    </row>
    <row r="3" spans="1:9" x14ac:dyDescent="0.25">
      <c r="A3" s="118">
        <v>1</v>
      </c>
      <c r="B3" s="89">
        <v>12</v>
      </c>
      <c r="C3" s="90">
        <v>30</v>
      </c>
      <c r="D3" s="91"/>
      <c r="E3" s="92"/>
      <c r="F3" s="92"/>
      <c r="G3" s="92"/>
      <c r="H3" s="92"/>
      <c r="I3" s="93"/>
    </row>
    <row r="4" spans="1:9" x14ac:dyDescent="0.25">
      <c r="A4" s="119">
        <f t="shared" ref="A4:A32" si="0">A3+1</f>
        <v>2</v>
      </c>
      <c r="B4" s="94">
        <v>11</v>
      </c>
      <c r="C4" s="95">
        <v>29</v>
      </c>
      <c r="D4" s="91"/>
      <c r="E4" s="96"/>
      <c r="F4" s="96"/>
      <c r="G4" s="96"/>
      <c r="H4" s="96"/>
      <c r="I4" s="97"/>
    </row>
    <row r="5" spans="1:9" x14ac:dyDescent="0.25">
      <c r="A5" s="119">
        <f t="shared" si="0"/>
        <v>3</v>
      </c>
      <c r="B5" s="94">
        <v>13</v>
      </c>
      <c r="C5" s="95">
        <v>25</v>
      </c>
      <c r="D5" s="91"/>
      <c r="E5" s="96"/>
      <c r="F5" s="96"/>
      <c r="G5" s="96"/>
      <c r="H5" s="96"/>
      <c r="I5" s="97"/>
    </row>
    <row r="6" spans="1:9" x14ac:dyDescent="0.25">
      <c r="A6" s="119">
        <f t="shared" si="0"/>
        <v>4</v>
      </c>
      <c r="B6" s="94">
        <v>12</v>
      </c>
      <c r="C6" s="95">
        <v>19</v>
      </c>
      <c r="D6" s="91">
        <v>15</v>
      </c>
      <c r="E6" s="96"/>
      <c r="F6" s="96">
        <v>10</v>
      </c>
      <c r="G6" s="96">
        <v>12</v>
      </c>
      <c r="H6" s="96">
        <v>15</v>
      </c>
      <c r="I6" s="97">
        <v>8</v>
      </c>
    </row>
    <row r="7" spans="1:9" x14ac:dyDescent="0.25">
      <c r="A7" s="119">
        <f t="shared" si="0"/>
        <v>5</v>
      </c>
      <c r="B7" s="94">
        <v>9</v>
      </c>
      <c r="C7" s="95">
        <v>18</v>
      </c>
      <c r="D7" s="91">
        <v>18</v>
      </c>
      <c r="E7" s="96"/>
      <c r="F7" s="96">
        <v>22</v>
      </c>
      <c r="G7" s="96">
        <v>23</v>
      </c>
      <c r="H7" s="96">
        <v>20</v>
      </c>
      <c r="I7" s="97">
        <v>25</v>
      </c>
    </row>
    <row r="8" spans="1:9" x14ac:dyDescent="0.25">
      <c r="A8" s="119">
        <f t="shared" si="0"/>
        <v>6</v>
      </c>
      <c r="B8" s="94">
        <v>10</v>
      </c>
      <c r="C8" s="95">
        <v>20</v>
      </c>
      <c r="D8" s="91"/>
      <c r="E8" s="96"/>
      <c r="F8" s="96"/>
      <c r="G8" s="96"/>
      <c r="H8" s="96"/>
      <c r="I8" s="97"/>
    </row>
    <row r="9" spans="1:9" x14ac:dyDescent="0.25">
      <c r="A9" s="119">
        <f t="shared" si="0"/>
        <v>7</v>
      </c>
      <c r="B9" s="94">
        <v>11</v>
      </c>
      <c r="C9" s="95">
        <v>27</v>
      </c>
      <c r="D9" s="91"/>
      <c r="E9" s="96"/>
      <c r="F9" s="96"/>
      <c r="G9" s="96"/>
      <c r="H9" s="96"/>
      <c r="I9" s="97"/>
    </row>
    <row r="10" spans="1:9" x14ac:dyDescent="0.25">
      <c r="A10" s="119">
        <f t="shared" si="0"/>
        <v>8</v>
      </c>
      <c r="B10" s="94">
        <v>13</v>
      </c>
      <c r="C10" s="95">
        <v>29</v>
      </c>
      <c r="D10" s="91"/>
      <c r="E10" s="96"/>
      <c r="F10" s="96"/>
      <c r="G10" s="96"/>
      <c r="H10" s="96"/>
      <c r="I10" s="97"/>
    </row>
    <row r="11" spans="1:9" x14ac:dyDescent="0.25">
      <c r="A11" s="119">
        <f t="shared" si="0"/>
        <v>9</v>
      </c>
      <c r="B11" s="94">
        <v>20</v>
      </c>
      <c r="C11" s="95">
        <v>30</v>
      </c>
      <c r="D11" s="91"/>
      <c r="E11" s="96"/>
      <c r="F11" s="96"/>
      <c r="G11" s="96"/>
      <c r="H11" s="96"/>
      <c r="I11" s="97"/>
    </row>
    <row r="12" spans="1:9" x14ac:dyDescent="0.25">
      <c r="A12" s="119">
        <f t="shared" si="0"/>
        <v>10</v>
      </c>
      <c r="B12" s="94">
        <v>17</v>
      </c>
      <c r="C12" s="95">
        <v>34</v>
      </c>
      <c r="D12" s="91"/>
      <c r="E12" s="96"/>
      <c r="F12" s="96"/>
      <c r="G12" s="96"/>
      <c r="H12" s="96"/>
      <c r="I12" s="97"/>
    </row>
    <row r="13" spans="1:9" x14ac:dyDescent="0.25">
      <c r="A13" s="119">
        <f t="shared" si="0"/>
        <v>11</v>
      </c>
      <c r="B13" s="94">
        <v>15</v>
      </c>
      <c r="C13" s="95">
        <v>33</v>
      </c>
      <c r="D13" s="91"/>
      <c r="E13" s="96"/>
      <c r="F13" s="96"/>
      <c r="G13" s="96"/>
      <c r="H13" s="96"/>
      <c r="I13" s="97"/>
    </row>
    <row r="14" spans="1:9" x14ac:dyDescent="0.25">
      <c r="A14" s="119">
        <f t="shared" si="0"/>
        <v>12</v>
      </c>
      <c r="B14" s="94">
        <v>15</v>
      </c>
      <c r="C14" s="95">
        <v>33</v>
      </c>
      <c r="D14" s="91"/>
      <c r="E14" s="96"/>
      <c r="F14" s="96"/>
      <c r="G14" s="96"/>
      <c r="H14" s="96"/>
      <c r="I14" s="97"/>
    </row>
    <row r="15" spans="1:9" x14ac:dyDescent="0.25">
      <c r="A15" s="119">
        <f t="shared" si="0"/>
        <v>13</v>
      </c>
      <c r="B15" s="94">
        <v>12</v>
      </c>
      <c r="C15" s="95">
        <v>33</v>
      </c>
      <c r="D15" s="91"/>
      <c r="E15" s="96"/>
      <c r="F15" s="96"/>
      <c r="G15" s="96"/>
      <c r="H15" s="96"/>
      <c r="I15" s="97"/>
    </row>
    <row r="16" spans="1:9" x14ac:dyDescent="0.25">
      <c r="A16" s="119">
        <f t="shared" si="0"/>
        <v>14</v>
      </c>
      <c r="B16" s="94">
        <v>12</v>
      </c>
      <c r="C16" s="95">
        <v>28</v>
      </c>
      <c r="D16" s="91"/>
      <c r="E16" s="96"/>
      <c r="F16" s="96"/>
      <c r="G16" s="96"/>
      <c r="H16" s="96"/>
      <c r="I16" s="97"/>
    </row>
    <row r="17" spans="1:9" x14ac:dyDescent="0.25">
      <c r="A17" s="119">
        <f t="shared" si="0"/>
        <v>15</v>
      </c>
      <c r="B17" s="94">
        <v>13</v>
      </c>
      <c r="C17" s="95">
        <v>17</v>
      </c>
      <c r="D17" s="91" t="s">
        <v>8</v>
      </c>
      <c r="E17" s="96" t="s">
        <v>8</v>
      </c>
      <c r="F17" s="96" t="s">
        <v>8</v>
      </c>
      <c r="G17" s="96" t="s">
        <v>8</v>
      </c>
      <c r="H17" s="96"/>
      <c r="I17" s="97"/>
    </row>
    <row r="18" spans="1:9" x14ac:dyDescent="0.25">
      <c r="A18" s="119">
        <f t="shared" si="0"/>
        <v>16</v>
      </c>
      <c r="B18" s="94">
        <v>15</v>
      </c>
      <c r="C18" s="95">
        <v>30</v>
      </c>
      <c r="D18" s="91"/>
      <c r="E18" s="96"/>
      <c r="F18" s="96" t="s">
        <v>8</v>
      </c>
      <c r="G18" s="96"/>
      <c r="H18" s="96"/>
      <c r="I18" s="97"/>
    </row>
    <row r="19" spans="1:9" x14ac:dyDescent="0.25">
      <c r="A19" s="119">
        <f t="shared" si="0"/>
        <v>17</v>
      </c>
      <c r="B19" s="94">
        <v>17</v>
      </c>
      <c r="C19" s="95">
        <v>32</v>
      </c>
      <c r="D19" s="91"/>
      <c r="E19" s="96"/>
      <c r="F19" s="96"/>
      <c r="G19" s="96"/>
      <c r="H19" s="96"/>
      <c r="I19" s="97"/>
    </row>
    <row r="20" spans="1:9" x14ac:dyDescent="0.25">
      <c r="A20" s="119">
        <f t="shared" si="0"/>
        <v>18</v>
      </c>
      <c r="B20" s="94">
        <v>15</v>
      </c>
      <c r="C20" s="95">
        <v>34</v>
      </c>
      <c r="D20" s="91"/>
      <c r="E20" s="96"/>
      <c r="F20" s="96"/>
      <c r="G20" s="96"/>
      <c r="H20" s="96"/>
      <c r="I20" s="97"/>
    </row>
    <row r="21" spans="1:9" x14ac:dyDescent="0.25">
      <c r="A21" s="119">
        <f t="shared" si="0"/>
        <v>19</v>
      </c>
      <c r="B21" s="94">
        <v>15</v>
      </c>
      <c r="C21" s="95">
        <v>30</v>
      </c>
      <c r="D21" s="91"/>
      <c r="E21" s="96"/>
      <c r="F21" s="96"/>
      <c r="G21" s="96"/>
      <c r="H21" s="96"/>
      <c r="I21" s="97"/>
    </row>
    <row r="22" spans="1:9" x14ac:dyDescent="0.25">
      <c r="A22" s="119">
        <f t="shared" si="0"/>
        <v>20</v>
      </c>
      <c r="B22" s="94">
        <v>16</v>
      </c>
      <c r="C22" s="95">
        <v>29</v>
      </c>
      <c r="D22" s="91"/>
      <c r="E22" s="96"/>
      <c r="F22" s="96"/>
      <c r="G22" s="96"/>
      <c r="H22" s="96"/>
      <c r="I22" s="97"/>
    </row>
    <row r="23" spans="1:9" x14ac:dyDescent="0.25">
      <c r="A23" s="119">
        <f t="shared" si="0"/>
        <v>21</v>
      </c>
      <c r="B23" s="94">
        <v>16</v>
      </c>
      <c r="C23" s="95">
        <v>28</v>
      </c>
      <c r="D23" s="91"/>
      <c r="E23" s="96"/>
      <c r="F23" s="96"/>
      <c r="G23" s="96"/>
      <c r="H23" s="96"/>
      <c r="I23" s="97"/>
    </row>
    <row r="24" spans="1:9" x14ac:dyDescent="0.25">
      <c r="A24" s="119">
        <f t="shared" si="0"/>
        <v>22</v>
      </c>
      <c r="B24" s="94">
        <v>16</v>
      </c>
      <c r="C24" s="95">
        <v>31</v>
      </c>
      <c r="D24" s="91"/>
      <c r="E24" s="96"/>
      <c r="F24" s="96"/>
      <c r="G24" s="96"/>
      <c r="H24" s="96"/>
      <c r="I24" s="97"/>
    </row>
    <row r="25" spans="1:9" x14ac:dyDescent="0.25">
      <c r="A25" s="119">
        <f t="shared" si="0"/>
        <v>23</v>
      </c>
      <c r="B25" s="94">
        <v>16</v>
      </c>
      <c r="C25" s="95">
        <v>34</v>
      </c>
      <c r="D25" s="91"/>
      <c r="E25" s="96"/>
      <c r="F25" s="96"/>
      <c r="G25" s="96"/>
      <c r="H25" s="96"/>
      <c r="I25" s="97"/>
    </row>
    <row r="26" spans="1:9" x14ac:dyDescent="0.25">
      <c r="A26" s="119">
        <f t="shared" si="0"/>
        <v>24</v>
      </c>
      <c r="B26" s="94">
        <v>16</v>
      </c>
      <c r="C26" s="95">
        <v>34</v>
      </c>
      <c r="D26" s="91"/>
      <c r="E26" s="96"/>
      <c r="F26" s="96"/>
      <c r="G26" s="96"/>
      <c r="H26" s="96"/>
      <c r="I26" s="97"/>
    </row>
    <row r="27" spans="1:9" x14ac:dyDescent="0.25">
      <c r="A27" s="119">
        <f t="shared" si="0"/>
        <v>25</v>
      </c>
      <c r="B27" s="94">
        <v>16.5</v>
      </c>
      <c r="C27" s="95">
        <v>35</v>
      </c>
      <c r="D27" s="91"/>
      <c r="E27" s="96"/>
      <c r="F27" s="96"/>
      <c r="G27" s="96"/>
      <c r="H27" s="96"/>
      <c r="I27" s="97"/>
    </row>
    <row r="28" spans="1:9" x14ac:dyDescent="0.25">
      <c r="A28" s="119">
        <f t="shared" si="0"/>
        <v>26</v>
      </c>
      <c r="B28" s="94">
        <v>17</v>
      </c>
      <c r="C28" s="95">
        <v>36</v>
      </c>
      <c r="D28" s="91"/>
      <c r="E28" s="96"/>
      <c r="F28" s="96"/>
      <c r="G28" s="96"/>
      <c r="H28" s="96"/>
      <c r="I28" s="97"/>
    </row>
    <row r="29" spans="1:9" x14ac:dyDescent="0.25">
      <c r="A29" s="119">
        <f t="shared" si="0"/>
        <v>27</v>
      </c>
      <c r="B29" s="94">
        <v>17</v>
      </c>
      <c r="C29" s="95">
        <v>36</v>
      </c>
      <c r="D29" s="91"/>
      <c r="E29" s="96"/>
      <c r="F29" s="96"/>
      <c r="G29" s="96"/>
      <c r="H29" s="96"/>
      <c r="I29" s="97"/>
    </row>
    <row r="30" spans="1:9" x14ac:dyDescent="0.25">
      <c r="A30" s="119">
        <f t="shared" si="0"/>
        <v>28</v>
      </c>
      <c r="B30" s="94">
        <v>19</v>
      </c>
      <c r="C30" s="95">
        <v>36</v>
      </c>
      <c r="D30" s="91"/>
      <c r="E30" s="96"/>
      <c r="F30" s="96"/>
      <c r="G30" s="96"/>
      <c r="H30" s="96"/>
      <c r="I30" s="97"/>
    </row>
    <row r="31" spans="1:9" x14ac:dyDescent="0.25">
      <c r="A31" s="119">
        <f t="shared" si="0"/>
        <v>29</v>
      </c>
      <c r="B31" s="94">
        <v>20</v>
      </c>
      <c r="C31" s="95">
        <v>37</v>
      </c>
      <c r="D31" s="91"/>
      <c r="E31" s="96"/>
      <c r="F31" s="96"/>
      <c r="G31" s="96"/>
      <c r="H31" s="96"/>
      <c r="I31" s="97"/>
    </row>
    <row r="32" spans="1:9" ht="14.4" thickBot="1" x14ac:dyDescent="0.3">
      <c r="A32" s="119">
        <f t="shared" si="0"/>
        <v>30</v>
      </c>
      <c r="B32" s="98">
        <v>22</v>
      </c>
      <c r="C32" s="99">
        <v>38</v>
      </c>
      <c r="D32" s="100"/>
      <c r="E32" s="101"/>
      <c r="F32" s="101"/>
      <c r="G32" s="101"/>
      <c r="H32" s="101"/>
      <c r="I32" s="102"/>
    </row>
    <row r="33" spans="1:9" x14ac:dyDescent="0.25">
      <c r="A33" s="317" t="s">
        <v>8</v>
      </c>
      <c r="B33" s="296" t="s">
        <v>9</v>
      </c>
      <c r="C33" s="297"/>
      <c r="D33" s="296" t="s">
        <v>10</v>
      </c>
      <c r="E33" s="298"/>
      <c r="F33" s="298"/>
      <c r="G33" s="298"/>
      <c r="H33" s="298"/>
      <c r="I33" s="297"/>
    </row>
    <row r="34" spans="1:9" ht="14.4" thickBot="1" x14ac:dyDescent="0.3">
      <c r="A34" s="318"/>
      <c r="B34" s="124">
        <f>AVERAGE(B3:B32)</f>
        <v>14.95</v>
      </c>
      <c r="C34" s="125">
        <f>AVERAGE(C3:C32)</f>
        <v>30.166666666666668</v>
      </c>
      <c r="D34" s="101">
        <f t="shared" ref="D34:I34" si="1">SUM(D3:D32)</f>
        <v>33</v>
      </c>
      <c r="E34" s="101">
        <f t="shared" si="1"/>
        <v>0</v>
      </c>
      <c r="F34" s="101">
        <f t="shared" si="1"/>
        <v>32</v>
      </c>
      <c r="G34" s="101">
        <f t="shared" si="1"/>
        <v>35</v>
      </c>
      <c r="H34" s="101">
        <f t="shared" si="1"/>
        <v>35</v>
      </c>
      <c r="I34" s="102">
        <f t="shared" si="1"/>
        <v>33</v>
      </c>
    </row>
    <row r="35" spans="1:9" ht="14.4" thickBot="1" x14ac:dyDescent="0.3">
      <c r="A35" s="117" t="s">
        <v>15</v>
      </c>
      <c r="B35" s="126">
        <f>MIN(B3:B32)</f>
        <v>9</v>
      </c>
      <c r="C35" s="127">
        <f>MAX(C3:C32)</f>
        <v>38</v>
      </c>
      <c r="D35" s="324"/>
      <c r="E35" s="324"/>
      <c r="F35" s="324"/>
      <c r="G35" s="324"/>
      <c r="H35" s="324"/>
      <c r="I35" s="325"/>
    </row>
    <row r="36" spans="1:9" ht="14.4" thickBot="1" x14ac:dyDescent="0.3">
      <c r="A36" s="121" t="s">
        <v>12</v>
      </c>
      <c r="B36" s="128">
        <f>(B34+Aug!B35)/2</f>
        <v>13.136290322580646</v>
      </c>
      <c r="C36" s="129">
        <f>(C34+Aug!C35)/2</f>
        <v>29.163978494623656</v>
      </c>
      <c r="D36" s="111">
        <f>D34+Aug!D37</f>
        <v>33</v>
      </c>
      <c r="E36" s="130">
        <f>E34+Aug!E37</f>
        <v>0</v>
      </c>
      <c r="F36" s="130">
        <f>F34+Aug!F37</f>
        <v>32</v>
      </c>
      <c r="G36" s="130">
        <f>G34+Aug!G37</f>
        <v>35</v>
      </c>
      <c r="H36" s="130">
        <f>H34+Aug!H37</f>
        <v>35</v>
      </c>
      <c r="I36" s="131">
        <f>I34+Aug!I37</f>
        <v>33</v>
      </c>
    </row>
    <row r="37" spans="1:9" ht="14.4" thickBot="1" x14ac:dyDescent="0.3">
      <c r="A37" s="310"/>
      <c r="B37" s="311"/>
      <c r="C37" s="312"/>
      <c r="D37" s="319" t="s">
        <v>9</v>
      </c>
      <c r="E37" s="320"/>
      <c r="F37" s="321">
        <f>AVERAGE(D34:I34)</f>
        <v>28</v>
      </c>
      <c r="G37" s="322"/>
      <c r="H37" s="322"/>
      <c r="I37" s="323"/>
    </row>
    <row r="38" spans="1:9" ht="14.4" thickBot="1" x14ac:dyDescent="0.3">
      <c r="A38" s="313"/>
      <c r="B38" s="314"/>
      <c r="C38" s="315"/>
      <c r="D38" s="302" t="s">
        <v>11</v>
      </c>
      <c r="E38" s="303"/>
      <c r="F38" s="114">
        <f>F37+Aug!F39</f>
        <v>28</v>
      </c>
      <c r="G38" s="306" t="s">
        <v>13</v>
      </c>
      <c r="H38" s="306"/>
      <c r="I38" s="307"/>
    </row>
    <row r="39" spans="1:9" x14ac:dyDescent="0.25">
      <c r="B39" s="132">
        <f>Aug!B37</f>
        <v>11.32258064516129</v>
      </c>
      <c r="C39" s="132">
        <f>Aug!C37</f>
        <v>28.161290322580644</v>
      </c>
      <c r="D39" s="301" t="s">
        <v>8</v>
      </c>
      <c r="E39" s="301"/>
    </row>
  </sheetData>
  <mergeCells count="13">
    <mergeCell ref="A33:A34"/>
    <mergeCell ref="D35:I35"/>
    <mergeCell ref="A37:C38"/>
    <mergeCell ref="B1:C1"/>
    <mergeCell ref="D1:I1"/>
    <mergeCell ref="A1:A2"/>
    <mergeCell ref="D39:E39"/>
    <mergeCell ref="D38:E38"/>
    <mergeCell ref="D37:E37"/>
    <mergeCell ref="B33:C33"/>
    <mergeCell ref="D33:I33"/>
    <mergeCell ref="G38:I38"/>
    <mergeCell ref="F37:I37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40"/>
  <sheetViews>
    <sheetView topLeftCell="A28" workbookViewId="0">
      <selection activeCell="D2" sqref="D2:I2"/>
    </sheetView>
  </sheetViews>
  <sheetFormatPr defaultColWidth="9.109375" defaultRowHeight="13.8" x14ac:dyDescent="0.25"/>
  <cols>
    <col min="1" max="9" width="9.6640625" style="122" customWidth="1"/>
    <col min="10" max="16384" width="9.109375" style="122"/>
  </cols>
  <sheetData>
    <row r="1" spans="1:9" x14ac:dyDescent="0.25">
      <c r="A1" s="337" t="s">
        <v>0</v>
      </c>
      <c r="B1" s="334" t="s">
        <v>1</v>
      </c>
      <c r="C1" s="335"/>
      <c r="D1" s="334" t="s">
        <v>4</v>
      </c>
      <c r="E1" s="336"/>
      <c r="F1" s="336"/>
      <c r="G1" s="336"/>
      <c r="H1" s="336"/>
      <c r="I1" s="335"/>
    </row>
    <row r="2" spans="1:9" ht="14.4" thickBot="1" x14ac:dyDescent="0.3">
      <c r="A2" s="338"/>
      <c r="B2" s="135" t="s">
        <v>2</v>
      </c>
      <c r="C2" s="136" t="s">
        <v>3</v>
      </c>
      <c r="D2" s="79" t="s">
        <v>5</v>
      </c>
      <c r="E2" s="79" t="s">
        <v>6</v>
      </c>
      <c r="F2" s="79" t="s">
        <v>14</v>
      </c>
      <c r="G2" s="79" t="s">
        <v>36</v>
      </c>
      <c r="H2" s="79" t="s">
        <v>39</v>
      </c>
      <c r="I2" s="79" t="s">
        <v>37</v>
      </c>
    </row>
    <row r="3" spans="1:9" x14ac:dyDescent="0.25">
      <c r="A3" s="138">
        <v>1</v>
      </c>
      <c r="B3" s="139">
        <v>14</v>
      </c>
      <c r="C3" s="140">
        <v>34</v>
      </c>
      <c r="D3" s="141"/>
      <c r="E3" s="142"/>
      <c r="F3" s="142"/>
      <c r="G3" s="142"/>
      <c r="H3" s="142"/>
      <c r="I3" s="143"/>
    </row>
    <row r="4" spans="1:9" x14ac:dyDescent="0.25">
      <c r="A4" s="144">
        <f t="shared" ref="A4:A33" si="0">A3+1</f>
        <v>2</v>
      </c>
      <c r="B4" s="145">
        <v>18</v>
      </c>
      <c r="C4" s="146">
        <v>40</v>
      </c>
      <c r="D4" s="141"/>
      <c r="E4" s="147"/>
      <c r="F4" s="147"/>
      <c r="G4" s="147"/>
      <c r="H4" s="147"/>
      <c r="I4" s="148"/>
    </row>
    <row r="5" spans="1:9" x14ac:dyDescent="0.25">
      <c r="A5" s="144">
        <f t="shared" si="0"/>
        <v>3</v>
      </c>
      <c r="B5" s="145">
        <v>18</v>
      </c>
      <c r="C5" s="146">
        <v>40</v>
      </c>
      <c r="D5" s="141"/>
      <c r="E5" s="147"/>
      <c r="F5" s="147"/>
      <c r="G5" s="147"/>
      <c r="H5" s="147"/>
      <c r="I5" s="148"/>
    </row>
    <row r="6" spans="1:9" x14ac:dyDescent="0.25">
      <c r="A6" s="144">
        <f t="shared" si="0"/>
        <v>4</v>
      </c>
      <c r="B6" s="145">
        <v>19</v>
      </c>
      <c r="C6" s="146">
        <v>40</v>
      </c>
      <c r="D6" s="141"/>
      <c r="E6" s="147"/>
      <c r="F6" s="147"/>
      <c r="G6" s="147"/>
      <c r="H6" s="147"/>
      <c r="I6" s="148"/>
    </row>
    <row r="7" spans="1:9" x14ac:dyDescent="0.25">
      <c r="A7" s="144">
        <f t="shared" si="0"/>
        <v>5</v>
      </c>
      <c r="B7" s="145">
        <v>19</v>
      </c>
      <c r="C7" s="146">
        <v>40</v>
      </c>
      <c r="D7" s="141"/>
      <c r="E7" s="147"/>
      <c r="F7" s="147"/>
      <c r="G7" s="147"/>
      <c r="H7" s="147"/>
      <c r="I7" s="148"/>
    </row>
    <row r="8" spans="1:9" x14ac:dyDescent="0.25">
      <c r="A8" s="144">
        <f t="shared" si="0"/>
        <v>6</v>
      </c>
      <c r="B8" s="145">
        <v>20</v>
      </c>
      <c r="C8" s="146">
        <v>40</v>
      </c>
      <c r="D8" s="141"/>
      <c r="E8" s="147"/>
      <c r="F8" s="147"/>
      <c r="G8" s="147"/>
      <c r="H8" s="147"/>
      <c r="I8" s="148"/>
    </row>
    <row r="9" spans="1:9" x14ac:dyDescent="0.25">
      <c r="A9" s="144">
        <f t="shared" si="0"/>
        <v>7</v>
      </c>
      <c r="B9" s="145">
        <v>20</v>
      </c>
      <c r="C9" s="146">
        <v>38</v>
      </c>
      <c r="D9" s="141"/>
      <c r="E9" s="147"/>
      <c r="F9" s="147"/>
      <c r="G9" s="147"/>
      <c r="H9" s="147"/>
      <c r="I9" s="148"/>
    </row>
    <row r="10" spans="1:9" x14ac:dyDescent="0.25">
      <c r="A10" s="144">
        <f t="shared" si="0"/>
        <v>8</v>
      </c>
      <c r="B10" s="145">
        <v>20</v>
      </c>
      <c r="C10" s="146">
        <v>38</v>
      </c>
      <c r="D10" s="141">
        <v>5</v>
      </c>
      <c r="E10" s="147"/>
      <c r="F10" s="147"/>
      <c r="G10" s="147">
        <v>5</v>
      </c>
      <c r="H10" s="147"/>
      <c r="I10" s="148"/>
    </row>
    <row r="11" spans="1:9" x14ac:dyDescent="0.25">
      <c r="A11" s="144">
        <f t="shared" si="0"/>
        <v>9</v>
      </c>
      <c r="B11" s="145">
        <v>22</v>
      </c>
      <c r="C11" s="146">
        <v>38</v>
      </c>
      <c r="D11" s="141"/>
      <c r="E11" s="147"/>
      <c r="F11" s="147"/>
      <c r="G11" s="147"/>
      <c r="H11" s="147"/>
      <c r="I11" s="148"/>
    </row>
    <row r="12" spans="1:9" x14ac:dyDescent="0.25">
      <c r="A12" s="144">
        <f t="shared" si="0"/>
        <v>10</v>
      </c>
      <c r="B12" s="145">
        <v>20</v>
      </c>
      <c r="C12" s="146">
        <v>38</v>
      </c>
      <c r="D12" s="141"/>
      <c r="E12" s="147"/>
      <c r="F12" s="147"/>
      <c r="G12" s="147"/>
      <c r="H12" s="147"/>
      <c r="I12" s="148"/>
    </row>
    <row r="13" spans="1:9" x14ac:dyDescent="0.25">
      <c r="A13" s="144">
        <f t="shared" si="0"/>
        <v>11</v>
      </c>
      <c r="B13" s="145">
        <v>19</v>
      </c>
      <c r="C13" s="146">
        <v>37</v>
      </c>
      <c r="D13" s="141"/>
      <c r="E13" s="147"/>
      <c r="F13" s="147"/>
      <c r="G13" s="147"/>
      <c r="H13" s="147"/>
      <c r="I13" s="148"/>
    </row>
    <row r="14" spans="1:9" x14ac:dyDescent="0.25">
      <c r="A14" s="144">
        <f t="shared" si="0"/>
        <v>12</v>
      </c>
      <c r="B14" s="145">
        <v>18</v>
      </c>
      <c r="C14" s="146">
        <v>35</v>
      </c>
      <c r="D14" s="141"/>
      <c r="E14" s="147"/>
      <c r="F14" s="147"/>
      <c r="G14" s="147"/>
      <c r="H14" s="147"/>
      <c r="I14" s="148"/>
    </row>
    <row r="15" spans="1:9" x14ac:dyDescent="0.25">
      <c r="A15" s="144">
        <f t="shared" si="0"/>
        <v>13</v>
      </c>
      <c r="B15" s="145">
        <v>23</v>
      </c>
      <c r="C15" s="146">
        <v>39</v>
      </c>
      <c r="D15" s="141"/>
      <c r="E15" s="147"/>
      <c r="F15" s="147"/>
      <c r="G15" s="147"/>
      <c r="H15" s="147"/>
      <c r="I15" s="148"/>
    </row>
    <row r="16" spans="1:9" x14ac:dyDescent="0.25">
      <c r="A16" s="144">
        <f t="shared" si="0"/>
        <v>14</v>
      </c>
      <c r="B16" s="145">
        <v>17</v>
      </c>
      <c r="C16" s="146">
        <v>31</v>
      </c>
      <c r="D16" s="141">
        <v>13</v>
      </c>
      <c r="E16" s="147"/>
      <c r="F16" s="147">
        <v>11</v>
      </c>
      <c r="G16" s="147"/>
      <c r="H16" s="147">
        <v>15</v>
      </c>
      <c r="I16" s="148">
        <v>9</v>
      </c>
    </row>
    <row r="17" spans="1:9" x14ac:dyDescent="0.25">
      <c r="A17" s="144">
        <f t="shared" si="0"/>
        <v>15</v>
      </c>
      <c r="B17" s="145">
        <v>19</v>
      </c>
      <c r="C17" s="146">
        <v>32</v>
      </c>
      <c r="D17" s="141"/>
      <c r="E17" s="147"/>
      <c r="F17" s="147"/>
      <c r="G17" s="147"/>
      <c r="H17" s="147"/>
      <c r="I17" s="148"/>
    </row>
    <row r="18" spans="1:9" x14ac:dyDescent="0.25">
      <c r="A18" s="144">
        <f t="shared" si="0"/>
        <v>16</v>
      </c>
      <c r="B18" s="145">
        <v>19</v>
      </c>
      <c r="C18" s="146">
        <v>32</v>
      </c>
      <c r="D18" s="141"/>
      <c r="E18" s="147"/>
      <c r="F18" s="147"/>
      <c r="G18" s="147"/>
      <c r="H18" s="147"/>
      <c r="I18" s="148"/>
    </row>
    <row r="19" spans="1:9" x14ac:dyDescent="0.25">
      <c r="A19" s="144">
        <f t="shared" si="0"/>
        <v>17</v>
      </c>
      <c r="B19" s="145">
        <v>18</v>
      </c>
      <c r="C19" s="146">
        <v>32</v>
      </c>
      <c r="D19" s="141"/>
      <c r="E19" s="147"/>
      <c r="F19" s="147"/>
      <c r="G19" s="147"/>
      <c r="H19" s="147"/>
      <c r="I19" s="148"/>
    </row>
    <row r="20" spans="1:9" x14ac:dyDescent="0.25">
      <c r="A20" s="144">
        <f t="shared" si="0"/>
        <v>18</v>
      </c>
      <c r="B20" s="145">
        <v>18</v>
      </c>
      <c r="C20" s="146">
        <v>31</v>
      </c>
      <c r="D20" s="141"/>
      <c r="E20" s="147"/>
      <c r="F20" s="147"/>
      <c r="G20" s="147"/>
      <c r="H20" s="147"/>
      <c r="I20" s="148"/>
    </row>
    <row r="21" spans="1:9" x14ac:dyDescent="0.25">
      <c r="A21" s="144">
        <f t="shared" si="0"/>
        <v>19</v>
      </c>
      <c r="B21" s="145">
        <v>17</v>
      </c>
      <c r="C21" s="146">
        <v>31</v>
      </c>
      <c r="D21" s="141"/>
      <c r="E21" s="147"/>
      <c r="F21" s="147"/>
      <c r="G21" s="147"/>
      <c r="H21" s="147"/>
      <c r="I21" s="148"/>
    </row>
    <row r="22" spans="1:9" x14ac:dyDescent="0.25">
      <c r="A22" s="144">
        <f t="shared" si="0"/>
        <v>20</v>
      </c>
      <c r="B22" s="145">
        <v>17</v>
      </c>
      <c r="C22" s="146">
        <v>34</v>
      </c>
      <c r="D22" s="141"/>
      <c r="E22" s="147"/>
      <c r="F22" s="147"/>
      <c r="G22" s="147"/>
      <c r="H22" s="147"/>
      <c r="I22" s="148"/>
    </row>
    <row r="23" spans="1:9" x14ac:dyDescent="0.25">
      <c r="A23" s="144">
        <f t="shared" si="0"/>
        <v>21</v>
      </c>
      <c r="B23" s="145">
        <v>17</v>
      </c>
      <c r="C23" s="146">
        <v>34</v>
      </c>
      <c r="D23" s="141"/>
      <c r="E23" s="147"/>
      <c r="F23" s="147"/>
      <c r="G23" s="147"/>
      <c r="H23" s="147"/>
      <c r="I23" s="148"/>
    </row>
    <row r="24" spans="1:9" x14ac:dyDescent="0.25">
      <c r="A24" s="144">
        <f t="shared" si="0"/>
        <v>22</v>
      </c>
      <c r="B24" s="145">
        <v>17</v>
      </c>
      <c r="C24" s="146">
        <v>32</v>
      </c>
      <c r="D24" s="141"/>
      <c r="E24" s="147"/>
      <c r="F24" s="147"/>
      <c r="G24" s="147"/>
      <c r="H24" s="147"/>
      <c r="I24" s="148"/>
    </row>
    <row r="25" spans="1:9" x14ac:dyDescent="0.25">
      <c r="A25" s="144">
        <f t="shared" si="0"/>
        <v>23</v>
      </c>
      <c r="B25" s="145">
        <v>19</v>
      </c>
      <c r="C25" s="146">
        <v>37</v>
      </c>
      <c r="D25" s="141"/>
      <c r="E25" s="147"/>
      <c r="F25" s="147"/>
      <c r="G25" s="147"/>
      <c r="H25" s="147"/>
      <c r="I25" s="148"/>
    </row>
    <row r="26" spans="1:9" x14ac:dyDescent="0.25">
      <c r="A26" s="144">
        <f t="shared" si="0"/>
        <v>24</v>
      </c>
      <c r="B26" s="145">
        <v>19</v>
      </c>
      <c r="C26" s="146">
        <v>36</v>
      </c>
      <c r="D26" s="141"/>
      <c r="E26" s="147"/>
      <c r="F26" s="147"/>
      <c r="G26" s="147"/>
      <c r="H26" s="147"/>
      <c r="I26" s="148"/>
    </row>
    <row r="27" spans="1:9" x14ac:dyDescent="0.25">
      <c r="A27" s="144">
        <f t="shared" si="0"/>
        <v>25</v>
      </c>
      <c r="B27" s="145">
        <v>18</v>
      </c>
      <c r="C27" s="146">
        <v>36</v>
      </c>
      <c r="D27" s="141"/>
      <c r="E27" s="147"/>
      <c r="F27" s="147"/>
      <c r="G27" s="147"/>
      <c r="H27" s="147"/>
      <c r="I27" s="148"/>
    </row>
    <row r="28" spans="1:9" x14ac:dyDescent="0.25">
      <c r="A28" s="144">
        <f t="shared" si="0"/>
        <v>26</v>
      </c>
      <c r="B28" s="145">
        <v>18</v>
      </c>
      <c r="C28" s="146">
        <v>34</v>
      </c>
      <c r="D28" s="141">
        <v>6</v>
      </c>
      <c r="E28" s="147"/>
      <c r="F28" s="147">
        <v>3</v>
      </c>
      <c r="G28" s="147"/>
      <c r="H28" s="147">
        <v>7</v>
      </c>
      <c r="I28" s="148">
        <v>4</v>
      </c>
    </row>
    <row r="29" spans="1:9" x14ac:dyDescent="0.25">
      <c r="A29" s="144">
        <f t="shared" si="0"/>
        <v>27</v>
      </c>
      <c r="B29" s="145">
        <v>15</v>
      </c>
      <c r="C29" s="146">
        <v>30</v>
      </c>
      <c r="D29" s="141"/>
      <c r="E29" s="147"/>
      <c r="F29" s="147">
        <v>1.5</v>
      </c>
      <c r="G29" s="147"/>
      <c r="H29" s="147">
        <v>2</v>
      </c>
      <c r="I29" s="148"/>
    </row>
    <row r="30" spans="1:9" x14ac:dyDescent="0.25">
      <c r="A30" s="144">
        <f t="shared" si="0"/>
        <v>28</v>
      </c>
      <c r="B30" s="145">
        <v>17</v>
      </c>
      <c r="C30" s="146">
        <v>34</v>
      </c>
      <c r="D30" s="141"/>
      <c r="E30" s="147"/>
      <c r="F30" s="147"/>
      <c r="G30" s="147"/>
      <c r="H30" s="147"/>
      <c r="I30" s="148"/>
    </row>
    <row r="31" spans="1:9" x14ac:dyDescent="0.25">
      <c r="A31" s="144">
        <f t="shared" si="0"/>
        <v>29</v>
      </c>
      <c r="B31" s="145">
        <v>19</v>
      </c>
      <c r="C31" s="146">
        <v>34</v>
      </c>
      <c r="D31" s="141"/>
      <c r="E31" s="147"/>
      <c r="F31" s="147"/>
      <c r="G31" s="147"/>
      <c r="H31" s="147"/>
      <c r="I31" s="148"/>
    </row>
    <row r="32" spans="1:9" x14ac:dyDescent="0.25">
      <c r="A32" s="144">
        <f t="shared" si="0"/>
        <v>30</v>
      </c>
      <c r="B32" s="145">
        <v>20</v>
      </c>
      <c r="C32" s="146">
        <v>35</v>
      </c>
      <c r="D32" s="141"/>
      <c r="E32" s="147"/>
      <c r="F32" s="147"/>
      <c r="G32" s="147"/>
      <c r="H32" s="147"/>
      <c r="I32" s="148"/>
    </row>
    <row r="33" spans="1:10" ht="14.4" thickBot="1" x14ac:dyDescent="0.3">
      <c r="A33" s="144">
        <f t="shared" si="0"/>
        <v>31</v>
      </c>
      <c r="B33" s="149">
        <v>19</v>
      </c>
      <c r="C33" s="150">
        <v>40</v>
      </c>
      <c r="D33" s="151"/>
      <c r="E33" s="152"/>
      <c r="F33" s="152"/>
      <c r="G33" s="152"/>
      <c r="H33" s="152"/>
      <c r="I33" s="153"/>
      <c r="J33" s="122" t="s">
        <v>8</v>
      </c>
    </row>
    <row r="34" spans="1:10" x14ac:dyDescent="0.25">
      <c r="A34" s="317" t="s">
        <v>8</v>
      </c>
      <c r="B34" s="334" t="s">
        <v>9</v>
      </c>
      <c r="C34" s="335"/>
      <c r="D34" s="334" t="s">
        <v>10</v>
      </c>
      <c r="E34" s="336"/>
      <c r="F34" s="336"/>
      <c r="G34" s="336"/>
      <c r="H34" s="336"/>
      <c r="I34" s="335"/>
    </row>
    <row r="35" spans="1:10" ht="14.4" thickBot="1" x14ac:dyDescent="0.3">
      <c r="A35" s="318"/>
      <c r="B35" s="154">
        <f>AVERAGE(B3:B33)</f>
        <v>18.483870967741936</v>
      </c>
      <c r="C35" s="155">
        <f>AVERAGE(C3:C33)</f>
        <v>35.548387096774192</v>
      </c>
      <c r="D35" s="156">
        <f t="shared" ref="D35:I35" si="1">SUM(D3:D33)</f>
        <v>24</v>
      </c>
      <c r="E35" s="152">
        <f t="shared" si="1"/>
        <v>0</v>
      </c>
      <c r="F35" s="152">
        <f t="shared" si="1"/>
        <v>15.5</v>
      </c>
      <c r="G35" s="152">
        <f t="shared" si="1"/>
        <v>5</v>
      </c>
      <c r="H35" s="152">
        <f t="shared" si="1"/>
        <v>24</v>
      </c>
      <c r="I35" s="153">
        <f t="shared" si="1"/>
        <v>13</v>
      </c>
    </row>
    <row r="36" spans="1:10" ht="14.4" thickBot="1" x14ac:dyDescent="0.3">
      <c r="A36" s="133" t="s">
        <v>15</v>
      </c>
      <c r="B36" s="157">
        <f>MIN(B3:B33)</f>
        <v>14</v>
      </c>
      <c r="C36" s="158">
        <f>MAX(C3:C33)</f>
        <v>40</v>
      </c>
      <c r="D36" s="326"/>
      <c r="E36" s="326"/>
      <c r="F36" s="326"/>
      <c r="G36" s="326"/>
      <c r="H36" s="326"/>
      <c r="I36" s="327"/>
    </row>
    <row r="37" spans="1:10" ht="14.4" thickBot="1" x14ac:dyDescent="0.3">
      <c r="A37" s="159" t="s">
        <v>12</v>
      </c>
      <c r="B37" s="160">
        <f>(B35+Sep!B34+Aug!B35)/3</f>
        <v>14.918817204301076</v>
      </c>
      <c r="C37" s="161">
        <f>(C35+Sep!C34+Aug!C35)/3</f>
        <v>31.292114695340501</v>
      </c>
      <c r="D37" s="162">
        <f>D35+Sep!D36</f>
        <v>57</v>
      </c>
      <c r="E37" s="163">
        <f>E35+Sep!E36</f>
        <v>0</v>
      </c>
      <c r="F37" s="163">
        <f>F35+Sep!F36</f>
        <v>47.5</v>
      </c>
      <c r="G37" s="163">
        <f>G35+Sep!G36</f>
        <v>40</v>
      </c>
      <c r="H37" s="163">
        <f>H35+Sep!H36</f>
        <v>59</v>
      </c>
      <c r="I37" s="164">
        <f>I35+Sep!I36</f>
        <v>46</v>
      </c>
    </row>
    <row r="38" spans="1:10" ht="14.4" thickBot="1" x14ac:dyDescent="0.3">
      <c r="A38" s="328"/>
      <c r="B38" s="329"/>
      <c r="C38" s="330"/>
      <c r="D38" s="342" t="s">
        <v>9</v>
      </c>
      <c r="E38" s="343"/>
      <c r="F38" s="346">
        <f>AVERAGE(D35:I35)</f>
        <v>13.583333333333334</v>
      </c>
      <c r="G38" s="347"/>
      <c r="H38" s="347"/>
      <c r="I38" s="348"/>
    </row>
    <row r="39" spans="1:10" ht="14.4" thickBot="1" x14ac:dyDescent="0.3">
      <c r="A39" s="331"/>
      <c r="B39" s="332"/>
      <c r="C39" s="333"/>
      <c r="D39" s="340" t="s">
        <v>11</v>
      </c>
      <c r="E39" s="341"/>
      <c r="F39" s="134">
        <f>F38+Sep!F38</f>
        <v>41.583333333333336</v>
      </c>
      <c r="G39" s="344" t="s">
        <v>13</v>
      </c>
      <c r="H39" s="344"/>
      <c r="I39" s="345"/>
    </row>
    <row r="40" spans="1:10" x14ac:dyDescent="0.25">
      <c r="B40" s="165">
        <f>Sep!B36</f>
        <v>13.136290322580646</v>
      </c>
      <c r="C40" s="165">
        <f>Sep!C36</f>
        <v>29.163978494623656</v>
      </c>
      <c r="D40" s="339" t="s">
        <v>8</v>
      </c>
      <c r="E40" s="339"/>
    </row>
  </sheetData>
  <mergeCells count="13">
    <mergeCell ref="D40:E40"/>
    <mergeCell ref="D39:E39"/>
    <mergeCell ref="D38:E38"/>
    <mergeCell ref="B34:C34"/>
    <mergeCell ref="D34:I34"/>
    <mergeCell ref="G39:I39"/>
    <mergeCell ref="F38:I38"/>
    <mergeCell ref="A34:A35"/>
    <mergeCell ref="D36:I36"/>
    <mergeCell ref="A38:C39"/>
    <mergeCell ref="B1:C1"/>
    <mergeCell ref="D1:I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39"/>
  <sheetViews>
    <sheetView topLeftCell="A25" workbookViewId="0">
      <selection activeCell="L13" sqref="L13"/>
    </sheetView>
  </sheetViews>
  <sheetFormatPr defaultColWidth="9.109375" defaultRowHeight="13.8" x14ac:dyDescent="0.25"/>
  <cols>
    <col min="1" max="9" width="9.6640625" style="87" customWidth="1"/>
    <col min="10" max="16384" width="9.109375" style="87"/>
  </cols>
  <sheetData>
    <row r="1" spans="1:9" x14ac:dyDescent="0.25">
      <c r="A1" s="362" t="s">
        <v>0</v>
      </c>
      <c r="B1" s="358" t="s">
        <v>1</v>
      </c>
      <c r="C1" s="359"/>
      <c r="D1" s="358" t="s">
        <v>4</v>
      </c>
      <c r="E1" s="360"/>
      <c r="F1" s="360"/>
      <c r="G1" s="360"/>
      <c r="H1" s="361"/>
      <c r="I1" s="359"/>
    </row>
    <row r="2" spans="1:9" ht="14.4" thickBot="1" x14ac:dyDescent="0.3">
      <c r="A2" s="363"/>
      <c r="B2" s="169" t="s">
        <v>2</v>
      </c>
      <c r="C2" s="170" t="s">
        <v>3</v>
      </c>
      <c r="D2" s="169" t="s">
        <v>5</v>
      </c>
      <c r="E2" s="171" t="s">
        <v>6</v>
      </c>
      <c r="F2" s="171" t="s">
        <v>14</v>
      </c>
      <c r="G2" s="171" t="s">
        <v>36</v>
      </c>
      <c r="H2" s="183" t="s">
        <v>39</v>
      </c>
      <c r="I2" s="170" t="s">
        <v>37</v>
      </c>
    </row>
    <row r="3" spans="1:9" x14ac:dyDescent="0.25">
      <c r="A3" s="172">
        <v>1</v>
      </c>
      <c r="B3" s="89">
        <v>20</v>
      </c>
      <c r="C3" s="90">
        <v>40</v>
      </c>
      <c r="D3" s="91"/>
      <c r="E3" s="92"/>
      <c r="F3" s="92"/>
      <c r="G3" s="92"/>
      <c r="H3" s="173"/>
      <c r="I3" s="93"/>
    </row>
    <row r="4" spans="1:9" x14ac:dyDescent="0.25">
      <c r="A4" s="174">
        <f t="shared" ref="A4:A32" si="0">A3+1</f>
        <v>2</v>
      </c>
      <c r="B4" s="94">
        <v>13</v>
      </c>
      <c r="C4" s="95">
        <v>33</v>
      </c>
      <c r="D4" s="91"/>
      <c r="E4" s="96"/>
      <c r="F4" s="96"/>
      <c r="G4" s="96"/>
      <c r="H4" s="175"/>
      <c r="I4" s="97"/>
    </row>
    <row r="5" spans="1:9" x14ac:dyDescent="0.25">
      <c r="A5" s="174">
        <f t="shared" si="0"/>
        <v>3</v>
      </c>
      <c r="B5" s="94">
        <v>14</v>
      </c>
      <c r="C5" s="95">
        <v>31</v>
      </c>
      <c r="D5" s="91"/>
      <c r="E5" s="96"/>
      <c r="F5" s="96"/>
      <c r="G5" s="96"/>
      <c r="H5" s="175"/>
      <c r="I5" s="97"/>
    </row>
    <row r="6" spans="1:9" x14ac:dyDescent="0.25">
      <c r="A6" s="174">
        <f t="shared" si="0"/>
        <v>4</v>
      </c>
      <c r="B6" s="94">
        <v>13</v>
      </c>
      <c r="C6" s="95">
        <v>30</v>
      </c>
      <c r="D6" s="91"/>
      <c r="E6" s="96"/>
      <c r="F6" s="96"/>
      <c r="G6" s="96"/>
      <c r="H6" s="175"/>
      <c r="I6" s="97"/>
    </row>
    <row r="7" spans="1:9" x14ac:dyDescent="0.25">
      <c r="A7" s="174">
        <f t="shared" si="0"/>
        <v>5</v>
      </c>
      <c r="B7" s="94">
        <v>14</v>
      </c>
      <c r="C7" s="95">
        <v>31</v>
      </c>
      <c r="D7" s="91"/>
      <c r="E7" s="96"/>
      <c r="F7" s="96"/>
      <c r="G7" s="96"/>
      <c r="H7" s="175"/>
      <c r="I7" s="97"/>
    </row>
    <row r="8" spans="1:9" x14ac:dyDescent="0.25">
      <c r="A8" s="174">
        <f t="shared" si="0"/>
        <v>6</v>
      </c>
      <c r="B8" s="94">
        <v>16</v>
      </c>
      <c r="C8" s="95">
        <v>35</v>
      </c>
      <c r="D8" s="91"/>
      <c r="E8" s="96"/>
      <c r="F8" s="96"/>
      <c r="G8" s="96"/>
      <c r="H8" s="175"/>
      <c r="I8" s="97"/>
    </row>
    <row r="9" spans="1:9" x14ac:dyDescent="0.25">
      <c r="A9" s="174">
        <f t="shared" si="0"/>
        <v>7</v>
      </c>
      <c r="B9" s="94">
        <v>18</v>
      </c>
      <c r="C9" s="95">
        <v>37</v>
      </c>
      <c r="D9" s="91"/>
      <c r="E9" s="96"/>
      <c r="F9" s="96"/>
      <c r="G9" s="96"/>
      <c r="H9" s="175"/>
      <c r="I9" s="97"/>
    </row>
    <row r="10" spans="1:9" x14ac:dyDescent="0.25">
      <c r="A10" s="174">
        <f t="shared" si="0"/>
        <v>8</v>
      </c>
      <c r="B10" s="94">
        <v>20</v>
      </c>
      <c r="C10" s="95">
        <v>40</v>
      </c>
      <c r="D10" s="91"/>
      <c r="E10" s="96"/>
      <c r="F10" s="96"/>
      <c r="G10" s="96"/>
      <c r="H10" s="175"/>
      <c r="I10" s="97"/>
    </row>
    <row r="11" spans="1:9" x14ac:dyDescent="0.25">
      <c r="A11" s="174">
        <f t="shared" si="0"/>
        <v>9</v>
      </c>
      <c r="B11" s="94">
        <v>22</v>
      </c>
      <c r="C11" s="95">
        <v>40</v>
      </c>
      <c r="D11" s="91"/>
      <c r="E11" s="96"/>
      <c r="F11" s="96"/>
      <c r="G11" s="96"/>
      <c r="H11" s="175"/>
      <c r="I11" s="97"/>
    </row>
    <row r="12" spans="1:9" x14ac:dyDescent="0.25">
      <c r="A12" s="174">
        <f t="shared" si="0"/>
        <v>10</v>
      </c>
      <c r="B12" s="94">
        <v>22</v>
      </c>
      <c r="C12" s="95">
        <v>42</v>
      </c>
      <c r="D12" s="91"/>
      <c r="E12" s="96"/>
      <c r="F12" s="96"/>
      <c r="G12" s="96"/>
      <c r="H12" s="175"/>
      <c r="I12" s="97"/>
    </row>
    <row r="13" spans="1:9" x14ac:dyDescent="0.25">
      <c r="A13" s="174">
        <f t="shared" si="0"/>
        <v>11</v>
      </c>
      <c r="B13" s="94">
        <v>22</v>
      </c>
      <c r="C13" s="95">
        <v>42</v>
      </c>
      <c r="D13" s="91"/>
      <c r="E13" s="96"/>
      <c r="F13" s="96"/>
      <c r="G13" s="96"/>
      <c r="H13" s="175"/>
      <c r="I13" s="97"/>
    </row>
    <row r="14" spans="1:9" x14ac:dyDescent="0.25">
      <c r="A14" s="174">
        <f t="shared" si="0"/>
        <v>12</v>
      </c>
      <c r="B14" s="94">
        <v>22</v>
      </c>
      <c r="C14" s="95">
        <v>41</v>
      </c>
      <c r="D14" s="91"/>
      <c r="E14" s="96"/>
      <c r="F14" s="96"/>
      <c r="G14" s="96"/>
      <c r="H14" s="175"/>
      <c r="I14" s="97"/>
    </row>
    <row r="15" spans="1:9" x14ac:dyDescent="0.25">
      <c r="A15" s="174">
        <f t="shared" si="0"/>
        <v>13</v>
      </c>
      <c r="B15" s="94">
        <v>20</v>
      </c>
      <c r="C15" s="95">
        <v>37</v>
      </c>
      <c r="D15" s="91"/>
      <c r="E15" s="96"/>
      <c r="F15" s="96"/>
      <c r="G15" s="96">
        <v>1</v>
      </c>
      <c r="H15" s="175"/>
      <c r="I15" s="97"/>
    </row>
    <row r="16" spans="1:9" x14ac:dyDescent="0.25">
      <c r="A16" s="174">
        <f t="shared" si="0"/>
        <v>14</v>
      </c>
      <c r="B16" s="94">
        <v>20</v>
      </c>
      <c r="C16" s="95">
        <v>35</v>
      </c>
      <c r="D16" s="91"/>
      <c r="E16" s="96"/>
      <c r="F16" s="96"/>
      <c r="G16" s="96"/>
      <c r="H16" s="175"/>
      <c r="I16" s="97"/>
    </row>
    <row r="17" spans="1:10" x14ac:dyDescent="0.25">
      <c r="A17" s="174">
        <f t="shared" si="0"/>
        <v>15</v>
      </c>
      <c r="B17" s="94">
        <v>20</v>
      </c>
      <c r="C17" s="95">
        <v>30</v>
      </c>
      <c r="D17" s="91"/>
      <c r="E17" s="96"/>
      <c r="F17" s="96"/>
      <c r="G17" s="96"/>
      <c r="H17" s="175"/>
      <c r="I17" s="97"/>
    </row>
    <row r="18" spans="1:10" x14ac:dyDescent="0.25">
      <c r="A18" s="174">
        <f t="shared" si="0"/>
        <v>16</v>
      </c>
      <c r="B18" s="94">
        <v>16</v>
      </c>
      <c r="C18" s="95">
        <v>29</v>
      </c>
      <c r="D18" s="91">
        <v>9</v>
      </c>
      <c r="E18" s="96">
        <v>3</v>
      </c>
      <c r="F18" s="96">
        <v>4.5</v>
      </c>
      <c r="G18" s="96">
        <v>4</v>
      </c>
      <c r="H18" s="175">
        <v>5</v>
      </c>
      <c r="I18" s="97">
        <v>7</v>
      </c>
    </row>
    <row r="19" spans="1:10" x14ac:dyDescent="0.25">
      <c r="A19" s="174">
        <f t="shared" si="0"/>
        <v>17</v>
      </c>
      <c r="B19" s="94">
        <v>16</v>
      </c>
      <c r="C19" s="95">
        <v>30</v>
      </c>
      <c r="D19" s="91">
        <v>16</v>
      </c>
      <c r="E19" s="96">
        <v>10</v>
      </c>
      <c r="F19" s="96">
        <v>11</v>
      </c>
      <c r="G19" s="96">
        <v>10</v>
      </c>
      <c r="H19" s="175">
        <v>9</v>
      </c>
      <c r="I19" s="97">
        <v>10</v>
      </c>
    </row>
    <row r="20" spans="1:10" x14ac:dyDescent="0.25">
      <c r="A20" s="174">
        <f t="shared" si="0"/>
        <v>18</v>
      </c>
      <c r="B20" s="94">
        <v>16</v>
      </c>
      <c r="C20" s="95">
        <v>30</v>
      </c>
      <c r="D20" s="91">
        <v>12</v>
      </c>
      <c r="E20" s="96">
        <v>3.5</v>
      </c>
      <c r="F20" s="96"/>
      <c r="G20" s="96">
        <v>4</v>
      </c>
      <c r="H20" s="175">
        <v>4</v>
      </c>
      <c r="I20" s="97">
        <v>4</v>
      </c>
    </row>
    <row r="21" spans="1:10" x14ac:dyDescent="0.25">
      <c r="A21" s="174">
        <f t="shared" si="0"/>
        <v>19</v>
      </c>
      <c r="B21" s="94">
        <v>15</v>
      </c>
      <c r="C21" s="95">
        <v>26</v>
      </c>
      <c r="D21" s="91">
        <v>3.5</v>
      </c>
      <c r="E21" s="96">
        <v>2.5</v>
      </c>
      <c r="F21" s="96"/>
      <c r="G21" s="96">
        <v>10</v>
      </c>
      <c r="H21" s="175">
        <v>5</v>
      </c>
      <c r="I21" s="97"/>
    </row>
    <row r="22" spans="1:10" x14ac:dyDescent="0.25">
      <c r="A22" s="174">
        <f t="shared" si="0"/>
        <v>20</v>
      </c>
      <c r="B22" s="94">
        <v>14</v>
      </c>
      <c r="C22" s="95">
        <v>33</v>
      </c>
      <c r="D22" s="91">
        <v>20</v>
      </c>
      <c r="E22" s="96">
        <v>12</v>
      </c>
      <c r="F22" s="96"/>
      <c r="G22" s="96">
        <v>10</v>
      </c>
      <c r="H22" s="175">
        <v>10</v>
      </c>
      <c r="I22" s="97"/>
    </row>
    <row r="23" spans="1:10" x14ac:dyDescent="0.25">
      <c r="A23" s="174">
        <f t="shared" si="0"/>
        <v>21</v>
      </c>
      <c r="B23" s="94">
        <v>15</v>
      </c>
      <c r="C23" s="95">
        <v>32</v>
      </c>
      <c r="D23" s="91"/>
      <c r="E23" s="96"/>
      <c r="F23" s="96"/>
      <c r="G23" s="96"/>
      <c r="H23" s="175"/>
      <c r="I23" s="97"/>
    </row>
    <row r="24" spans="1:10" x14ac:dyDescent="0.25">
      <c r="A24" s="174">
        <f t="shared" si="0"/>
        <v>22</v>
      </c>
      <c r="B24" s="94">
        <v>16</v>
      </c>
      <c r="C24" s="95">
        <v>32</v>
      </c>
      <c r="D24" s="91"/>
      <c r="E24" s="96"/>
      <c r="F24" s="96"/>
      <c r="G24" s="96"/>
      <c r="H24" s="175"/>
      <c r="I24" s="97"/>
    </row>
    <row r="25" spans="1:10" x14ac:dyDescent="0.25">
      <c r="A25" s="174">
        <f t="shared" si="0"/>
        <v>23</v>
      </c>
      <c r="B25" s="94"/>
      <c r="C25" s="95"/>
      <c r="D25" s="91"/>
      <c r="E25" s="96"/>
      <c r="F25" s="96"/>
      <c r="G25" s="96"/>
      <c r="H25" s="175"/>
      <c r="I25" s="97"/>
    </row>
    <row r="26" spans="1:10" x14ac:dyDescent="0.25">
      <c r="A26" s="174">
        <f t="shared" si="0"/>
        <v>24</v>
      </c>
      <c r="B26" s="94"/>
      <c r="C26" s="95"/>
      <c r="D26" s="91"/>
      <c r="E26" s="96"/>
      <c r="F26" s="96"/>
      <c r="G26" s="96"/>
      <c r="H26" s="175"/>
      <c r="I26" s="97"/>
    </row>
    <row r="27" spans="1:10" x14ac:dyDescent="0.25">
      <c r="A27" s="174">
        <f t="shared" si="0"/>
        <v>25</v>
      </c>
      <c r="B27" s="94"/>
      <c r="C27" s="95"/>
      <c r="D27" s="91"/>
      <c r="E27" s="96"/>
      <c r="F27" s="96"/>
      <c r="G27" s="96"/>
      <c r="H27" s="175"/>
      <c r="I27" s="97"/>
    </row>
    <row r="28" spans="1:10" x14ac:dyDescent="0.25">
      <c r="A28" s="174">
        <f t="shared" si="0"/>
        <v>26</v>
      </c>
      <c r="B28" s="94"/>
      <c r="C28" s="95"/>
      <c r="D28" s="91"/>
      <c r="E28" s="96"/>
      <c r="F28" s="96"/>
      <c r="G28" s="96"/>
      <c r="H28" s="175"/>
      <c r="I28" s="97"/>
    </row>
    <row r="29" spans="1:10" x14ac:dyDescent="0.25">
      <c r="A29" s="174">
        <f t="shared" si="0"/>
        <v>27</v>
      </c>
      <c r="B29" s="94"/>
      <c r="C29" s="95"/>
      <c r="D29" s="91"/>
      <c r="E29" s="96"/>
      <c r="F29" s="96"/>
      <c r="G29" s="96"/>
      <c r="H29" s="175"/>
      <c r="I29" s="97"/>
    </row>
    <row r="30" spans="1:10" x14ac:dyDescent="0.25">
      <c r="A30" s="174">
        <f t="shared" si="0"/>
        <v>28</v>
      </c>
      <c r="B30" s="94"/>
      <c r="C30" s="95"/>
      <c r="D30" s="91"/>
      <c r="E30" s="96"/>
      <c r="F30" s="96"/>
      <c r="G30" s="96"/>
      <c r="H30" s="175"/>
      <c r="I30" s="97"/>
    </row>
    <row r="31" spans="1:10" x14ac:dyDescent="0.25">
      <c r="A31" s="174">
        <f t="shared" si="0"/>
        <v>29</v>
      </c>
      <c r="B31" s="94"/>
      <c r="C31" s="95"/>
      <c r="D31" s="91"/>
      <c r="E31" s="96"/>
      <c r="F31" s="96"/>
      <c r="G31" s="96"/>
      <c r="H31" s="175"/>
      <c r="I31" s="97"/>
    </row>
    <row r="32" spans="1:10" ht="14.4" thickBot="1" x14ac:dyDescent="0.3">
      <c r="A32" s="174">
        <f t="shared" si="0"/>
        <v>30</v>
      </c>
      <c r="B32" s="98"/>
      <c r="C32" s="99"/>
      <c r="D32" s="100"/>
      <c r="E32" s="101"/>
      <c r="F32" s="101"/>
      <c r="G32" s="101"/>
      <c r="H32" s="176"/>
      <c r="I32" s="102"/>
      <c r="J32" s="87" t="s">
        <v>8</v>
      </c>
    </row>
    <row r="33" spans="1:9" x14ac:dyDescent="0.25">
      <c r="A33" s="356" t="s">
        <v>8</v>
      </c>
      <c r="B33" s="358" t="s">
        <v>9</v>
      </c>
      <c r="C33" s="359"/>
      <c r="D33" s="358" t="s">
        <v>10</v>
      </c>
      <c r="E33" s="360"/>
      <c r="F33" s="360"/>
      <c r="G33" s="360"/>
      <c r="H33" s="361"/>
      <c r="I33" s="359"/>
    </row>
    <row r="34" spans="1:9" ht="14.4" thickBot="1" x14ac:dyDescent="0.3">
      <c r="A34" s="357"/>
      <c r="B34" s="124">
        <f>AVERAGE(B3:B32)</f>
        <v>17.454545454545453</v>
      </c>
      <c r="C34" s="125">
        <f>AVERAGE(C3:C32)</f>
        <v>34.363636363636367</v>
      </c>
      <c r="D34" s="106">
        <f t="shared" ref="D34:I34" si="1">SUM(D3:D32)</f>
        <v>60.5</v>
      </c>
      <c r="E34" s="101">
        <f t="shared" si="1"/>
        <v>31</v>
      </c>
      <c r="F34" s="101">
        <f t="shared" si="1"/>
        <v>15.5</v>
      </c>
      <c r="G34" s="101">
        <f t="shared" si="1"/>
        <v>39</v>
      </c>
      <c r="H34" s="176"/>
      <c r="I34" s="102">
        <f t="shared" si="1"/>
        <v>21</v>
      </c>
    </row>
    <row r="35" spans="1:9" ht="14.4" thickBot="1" x14ac:dyDescent="0.3">
      <c r="A35" s="177" t="s">
        <v>15</v>
      </c>
      <c r="B35" s="126">
        <f>MIN(B3:B32)</f>
        <v>13</v>
      </c>
      <c r="C35" s="127">
        <f>MAX(C3:C32)</f>
        <v>42</v>
      </c>
      <c r="D35" s="324"/>
      <c r="E35" s="324"/>
      <c r="F35" s="324"/>
      <c r="G35" s="324"/>
      <c r="H35" s="324"/>
      <c r="I35" s="325"/>
    </row>
    <row r="36" spans="1:9" ht="14.4" thickBot="1" x14ac:dyDescent="0.3">
      <c r="A36" s="178" t="s">
        <v>12</v>
      </c>
      <c r="B36" s="128">
        <f>(B34+Aug!B35)/2</f>
        <v>14.388563049853371</v>
      </c>
      <c r="C36" s="129">
        <f>(C34+Aug!C35)/2</f>
        <v>31.262463343108507</v>
      </c>
      <c r="D36" s="111">
        <f>D34+Oct!D37</f>
        <v>117.5</v>
      </c>
      <c r="E36" s="130">
        <f>E34+Oct!F37</f>
        <v>78.5</v>
      </c>
      <c r="F36" s="130">
        <f>F34+Oct!G37</f>
        <v>55.5</v>
      </c>
      <c r="G36" s="130">
        <f>G34+Oct!H37</f>
        <v>98</v>
      </c>
      <c r="H36" s="179"/>
      <c r="I36" s="131">
        <f>I34+Oct!I37</f>
        <v>67</v>
      </c>
    </row>
    <row r="37" spans="1:9" ht="14.4" thickBot="1" x14ac:dyDescent="0.3">
      <c r="A37" s="184"/>
      <c r="B37" s="185"/>
      <c r="C37" s="186"/>
      <c r="D37" s="180" t="s">
        <v>9</v>
      </c>
      <c r="E37" s="351">
        <f>AVERAGE(D34:I34)</f>
        <v>33.4</v>
      </c>
      <c r="F37" s="352"/>
      <c r="G37" s="352"/>
      <c r="H37" s="352"/>
      <c r="I37" s="353"/>
    </row>
    <row r="38" spans="1:9" ht="14.4" thickBot="1" x14ac:dyDescent="0.3">
      <c r="A38" s="354" t="s">
        <v>38</v>
      </c>
      <c r="B38" s="355"/>
      <c r="C38" s="355"/>
      <c r="D38" s="355"/>
      <c r="E38" s="181">
        <f>E37+Oct!F39</f>
        <v>74.983333333333334</v>
      </c>
      <c r="F38" s="349" t="s">
        <v>13</v>
      </c>
      <c r="G38" s="349"/>
      <c r="H38" s="349"/>
      <c r="I38" s="350"/>
    </row>
    <row r="39" spans="1:9" x14ac:dyDescent="0.25">
      <c r="B39" s="132">
        <f>Oct!B37</f>
        <v>14.918817204301076</v>
      </c>
      <c r="C39" s="132">
        <f>Oct!C37</f>
        <v>31.292114695340501</v>
      </c>
      <c r="D39" s="182" t="s">
        <v>8</v>
      </c>
    </row>
  </sheetData>
  <mergeCells count="10">
    <mergeCell ref="B1:C1"/>
    <mergeCell ref="D1:I1"/>
    <mergeCell ref="A1:A2"/>
    <mergeCell ref="B33:C33"/>
    <mergeCell ref="D33:I33"/>
    <mergeCell ref="F38:I38"/>
    <mergeCell ref="E37:I37"/>
    <mergeCell ref="A38:D38"/>
    <mergeCell ref="A33:A34"/>
    <mergeCell ref="D35:I35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0"/>
  <sheetViews>
    <sheetView topLeftCell="A31" workbookViewId="0">
      <selection activeCell="M9" sqref="M9"/>
    </sheetView>
  </sheetViews>
  <sheetFormatPr defaultColWidth="9.109375" defaultRowHeight="13.8" x14ac:dyDescent="0.25"/>
  <cols>
    <col min="1" max="7" width="9.6640625" style="122" customWidth="1"/>
    <col min="8" max="8" width="10.5546875" style="122" bestFit="1" customWidth="1"/>
    <col min="9" max="16384" width="9.109375" style="122"/>
  </cols>
  <sheetData>
    <row r="1" spans="1:9" x14ac:dyDescent="0.25">
      <c r="A1" s="337" t="s">
        <v>0</v>
      </c>
      <c r="B1" s="334" t="s">
        <v>1</v>
      </c>
      <c r="C1" s="335"/>
      <c r="D1" s="334" t="s">
        <v>4</v>
      </c>
      <c r="E1" s="336"/>
      <c r="F1" s="336"/>
      <c r="G1" s="372"/>
      <c r="H1" s="206"/>
      <c r="I1" s="166"/>
    </row>
    <row r="2" spans="1:9" ht="14.4" thickBot="1" x14ac:dyDescent="0.3">
      <c r="A2" s="338"/>
      <c r="B2" s="135" t="s">
        <v>2</v>
      </c>
      <c r="C2" s="136" t="s">
        <v>3</v>
      </c>
      <c r="D2" s="135" t="s">
        <v>5</v>
      </c>
      <c r="E2" s="137" t="s">
        <v>6</v>
      </c>
      <c r="F2" s="137" t="s">
        <v>7</v>
      </c>
      <c r="G2" s="189" t="s">
        <v>36</v>
      </c>
      <c r="H2" s="189" t="s">
        <v>39</v>
      </c>
      <c r="I2" s="136" t="s">
        <v>37</v>
      </c>
    </row>
    <row r="3" spans="1:9" x14ac:dyDescent="0.25">
      <c r="A3" s="167">
        <v>1</v>
      </c>
      <c r="B3" s="139">
        <v>20</v>
      </c>
      <c r="C3" s="140">
        <v>35</v>
      </c>
      <c r="D3" s="141"/>
      <c r="E3" s="142"/>
      <c r="F3" s="142"/>
      <c r="G3" s="190"/>
      <c r="H3" s="190"/>
      <c r="I3" s="208"/>
    </row>
    <row r="4" spans="1:9" x14ac:dyDescent="0.25">
      <c r="A4" s="144">
        <f t="shared" ref="A4:A33" si="0">A3+1</f>
        <v>2</v>
      </c>
      <c r="B4" s="145">
        <v>20</v>
      </c>
      <c r="C4" s="146">
        <v>36</v>
      </c>
      <c r="D4" s="141"/>
      <c r="E4" s="147"/>
      <c r="F4" s="147"/>
      <c r="G4" s="191"/>
      <c r="H4" s="191"/>
      <c r="I4" s="209"/>
    </row>
    <row r="5" spans="1:9" x14ac:dyDescent="0.25">
      <c r="A5" s="144">
        <f t="shared" si="0"/>
        <v>3</v>
      </c>
      <c r="B5" s="145">
        <v>19</v>
      </c>
      <c r="C5" s="146">
        <v>30</v>
      </c>
      <c r="D5" s="141">
        <v>14</v>
      </c>
      <c r="E5" s="147">
        <v>7</v>
      </c>
      <c r="F5" s="147"/>
      <c r="G5" s="191">
        <v>7</v>
      </c>
      <c r="H5" s="191">
        <v>5</v>
      </c>
      <c r="I5" s="209">
        <v>8</v>
      </c>
    </row>
    <row r="6" spans="1:9" x14ac:dyDescent="0.25">
      <c r="A6" s="144">
        <f t="shared" si="0"/>
        <v>4</v>
      </c>
      <c r="B6" s="145">
        <v>20</v>
      </c>
      <c r="C6" s="146">
        <v>35</v>
      </c>
      <c r="D6" s="141"/>
      <c r="E6" s="147"/>
      <c r="F6" s="147"/>
      <c r="G6" s="191"/>
      <c r="H6" s="191"/>
      <c r="I6" s="209">
        <v>8</v>
      </c>
    </row>
    <row r="7" spans="1:9" x14ac:dyDescent="0.25">
      <c r="A7" s="144">
        <f t="shared" si="0"/>
        <v>5</v>
      </c>
      <c r="B7" s="145">
        <v>20</v>
      </c>
      <c r="C7" s="146">
        <v>35</v>
      </c>
      <c r="D7" s="141"/>
      <c r="E7" s="147"/>
      <c r="F7" s="147"/>
      <c r="G7" s="191"/>
      <c r="H7" s="191"/>
      <c r="I7" s="209"/>
    </row>
    <row r="8" spans="1:9" x14ac:dyDescent="0.25">
      <c r="A8" s="144">
        <f t="shared" si="0"/>
        <v>6</v>
      </c>
      <c r="B8" s="145">
        <v>22</v>
      </c>
      <c r="C8" s="146">
        <v>37</v>
      </c>
      <c r="D8" s="141"/>
      <c r="E8" s="147"/>
      <c r="F8" s="147"/>
      <c r="G8" s="191"/>
      <c r="H8" s="191"/>
      <c r="I8" s="209"/>
    </row>
    <row r="9" spans="1:9" x14ac:dyDescent="0.25">
      <c r="A9" s="144">
        <f t="shared" si="0"/>
        <v>7</v>
      </c>
      <c r="B9" s="145">
        <v>19</v>
      </c>
      <c r="C9" s="146">
        <v>39</v>
      </c>
      <c r="D9" s="141">
        <v>30</v>
      </c>
      <c r="E9" s="147">
        <v>19</v>
      </c>
      <c r="F9" s="147">
        <v>22</v>
      </c>
      <c r="G9" s="191">
        <v>25</v>
      </c>
      <c r="H9" s="191">
        <v>20</v>
      </c>
      <c r="I9" s="209">
        <v>20</v>
      </c>
    </row>
    <row r="10" spans="1:9" x14ac:dyDescent="0.25">
      <c r="A10" s="144">
        <f t="shared" si="0"/>
        <v>8</v>
      </c>
      <c r="B10" s="145">
        <v>20</v>
      </c>
      <c r="C10" s="146">
        <v>30</v>
      </c>
      <c r="D10" s="141"/>
      <c r="E10" s="147"/>
      <c r="F10" s="147"/>
      <c r="G10" s="191"/>
      <c r="H10" s="191"/>
      <c r="I10" s="209"/>
    </row>
    <row r="11" spans="1:9" x14ac:dyDescent="0.25">
      <c r="A11" s="144">
        <f t="shared" si="0"/>
        <v>9</v>
      </c>
      <c r="B11" s="145">
        <v>23</v>
      </c>
      <c r="C11" s="146">
        <v>33</v>
      </c>
      <c r="D11" s="141"/>
      <c r="E11" s="147"/>
      <c r="F11" s="147"/>
      <c r="G11" s="191"/>
      <c r="H11" s="191"/>
      <c r="I11" s="209"/>
    </row>
    <row r="12" spans="1:9" x14ac:dyDescent="0.25">
      <c r="A12" s="144">
        <f t="shared" si="0"/>
        <v>10</v>
      </c>
      <c r="B12" s="145">
        <v>22</v>
      </c>
      <c r="C12" s="146">
        <v>34</v>
      </c>
      <c r="D12" s="141"/>
      <c r="E12" s="147"/>
      <c r="F12" s="147"/>
      <c r="G12" s="191"/>
      <c r="H12" s="191"/>
      <c r="I12" s="209"/>
    </row>
    <row r="13" spans="1:9" x14ac:dyDescent="0.25">
      <c r="A13" s="144">
        <f t="shared" si="0"/>
        <v>11</v>
      </c>
      <c r="B13" s="145">
        <v>22</v>
      </c>
      <c r="C13" s="146">
        <v>35</v>
      </c>
      <c r="D13" s="141"/>
      <c r="E13" s="147"/>
      <c r="F13" s="147"/>
      <c r="G13" s="191"/>
      <c r="H13" s="191"/>
      <c r="I13" s="209"/>
    </row>
    <row r="14" spans="1:9" x14ac:dyDescent="0.25">
      <c r="A14" s="144">
        <f t="shared" si="0"/>
        <v>12</v>
      </c>
      <c r="B14" s="145">
        <v>22</v>
      </c>
      <c r="C14" s="146">
        <v>35</v>
      </c>
      <c r="D14" s="141"/>
      <c r="E14" s="147"/>
      <c r="F14" s="147"/>
      <c r="G14" s="191"/>
      <c r="H14" s="191"/>
      <c r="I14" s="209"/>
    </row>
    <row r="15" spans="1:9" x14ac:dyDescent="0.25">
      <c r="A15" s="144">
        <f t="shared" si="0"/>
        <v>13</v>
      </c>
      <c r="B15" s="145">
        <v>20</v>
      </c>
      <c r="C15" s="146">
        <v>33</v>
      </c>
      <c r="D15" s="141"/>
      <c r="E15" s="147"/>
      <c r="F15" s="147"/>
      <c r="G15" s="191"/>
      <c r="H15" s="191"/>
      <c r="I15" s="209"/>
    </row>
    <row r="16" spans="1:9" x14ac:dyDescent="0.25">
      <c r="A16" s="144">
        <f t="shared" si="0"/>
        <v>14</v>
      </c>
      <c r="B16" s="145">
        <v>20</v>
      </c>
      <c r="C16" s="146">
        <v>33</v>
      </c>
      <c r="D16" s="141"/>
      <c r="E16" s="147"/>
      <c r="F16" s="147"/>
      <c r="G16" s="191"/>
      <c r="H16" s="191"/>
      <c r="I16" s="209">
        <v>8</v>
      </c>
    </row>
    <row r="17" spans="1:9" x14ac:dyDescent="0.25">
      <c r="A17" s="144">
        <f t="shared" si="0"/>
        <v>15</v>
      </c>
      <c r="B17" s="145">
        <v>20</v>
      </c>
      <c r="C17" s="146">
        <v>34</v>
      </c>
      <c r="D17" s="141"/>
      <c r="E17" s="147"/>
      <c r="F17" s="147"/>
      <c r="G17" s="191"/>
      <c r="H17" s="191"/>
      <c r="I17" s="209"/>
    </row>
    <row r="18" spans="1:9" x14ac:dyDescent="0.25">
      <c r="A18" s="144">
        <f t="shared" si="0"/>
        <v>16</v>
      </c>
      <c r="B18" s="145">
        <v>20</v>
      </c>
      <c r="C18" s="146">
        <v>34</v>
      </c>
      <c r="D18" s="141"/>
      <c r="E18" s="147"/>
      <c r="F18" s="147"/>
      <c r="G18" s="191"/>
      <c r="H18" s="191"/>
      <c r="I18" s="209"/>
    </row>
    <row r="19" spans="1:9" x14ac:dyDescent="0.25">
      <c r="A19" s="144">
        <f t="shared" si="0"/>
        <v>17</v>
      </c>
      <c r="B19" s="145">
        <v>23</v>
      </c>
      <c r="C19" s="146">
        <v>33</v>
      </c>
      <c r="D19" s="141"/>
      <c r="E19" s="147"/>
      <c r="F19" s="147"/>
      <c r="G19" s="191"/>
      <c r="H19" s="191"/>
      <c r="I19" s="209"/>
    </row>
    <row r="20" spans="1:9" x14ac:dyDescent="0.25">
      <c r="A20" s="144">
        <f t="shared" si="0"/>
        <v>18</v>
      </c>
      <c r="B20" s="145">
        <v>23</v>
      </c>
      <c r="C20" s="146">
        <v>34</v>
      </c>
      <c r="D20" s="141"/>
      <c r="E20" s="147"/>
      <c r="F20" s="147"/>
      <c r="G20" s="191"/>
      <c r="H20" s="191"/>
      <c r="I20" s="209"/>
    </row>
    <row r="21" spans="1:9" x14ac:dyDescent="0.25">
      <c r="A21" s="144">
        <f t="shared" si="0"/>
        <v>19</v>
      </c>
      <c r="B21" s="145">
        <v>23</v>
      </c>
      <c r="C21" s="146">
        <v>36</v>
      </c>
      <c r="D21" s="141"/>
      <c r="E21" s="147"/>
      <c r="F21" s="147"/>
      <c r="G21" s="191"/>
      <c r="H21" s="191"/>
      <c r="I21" s="209"/>
    </row>
    <row r="22" spans="1:9" x14ac:dyDescent="0.25">
      <c r="A22" s="144">
        <f t="shared" si="0"/>
        <v>20</v>
      </c>
      <c r="B22" s="145">
        <v>23</v>
      </c>
      <c r="C22" s="146">
        <v>38</v>
      </c>
      <c r="D22" s="141"/>
      <c r="E22" s="147"/>
      <c r="F22" s="147"/>
      <c r="G22" s="191"/>
      <c r="H22" s="191"/>
      <c r="I22" s="209"/>
    </row>
    <row r="23" spans="1:9" x14ac:dyDescent="0.25">
      <c r="A23" s="144">
        <f t="shared" si="0"/>
        <v>21</v>
      </c>
      <c r="B23" s="145">
        <v>23</v>
      </c>
      <c r="C23" s="146">
        <v>39</v>
      </c>
      <c r="D23" s="141"/>
      <c r="E23" s="147"/>
      <c r="F23" s="147"/>
      <c r="G23" s="191">
        <v>4</v>
      </c>
      <c r="H23" s="191"/>
      <c r="I23" s="209"/>
    </row>
    <row r="24" spans="1:9" x14ac:dyDescent="0.25">
      <c r="A24" s="144">
        <f t="shared" si="0"/>
        <v>22</v>
      </c>
      <c r="B24" s="145">
        <v>22</v>
      </c>
      <c r="C24" s="146">
        <v>39</v>
      </c>
      <c r="D24" s="141"/>
      <c r="E24" s="147"/>
      <c r="F24" s="147"/>
      <c r="G24" s="191"/>
      <c r="H24" s="191"/>
      <c r="I24" s="209"/>
    </row>
    <row r="25" spans="1:9" x14ac:dyDescent="0.25">
      <c r="A25" s="144">
        <f t="shared" si="0"/>
        <v>23</v>
      </c>
      <c r="B25" s="145">
        <v>21</v>
      </c>
      <c r="C25" s="146">
        <v>38</v>
      </c>
      <c r="D25" s="141"/>
      <c r="E25" s="147"/>
      <c r="F25" s="147"/>
      <c r="G25" s="191"/>
      <c r="H25" s="191"/>
      <c r="I25" s="209"/>
    </row>
    <row r="26" spans="1:9" x14ac:dyDescent="0.25">
      <c r="A26" s="144">
        <f t="shared" si="0"/>
        <v>24</v>
      </c>
      <c r="B26" s="145">
        <v>21</v>
      </c>
      <c r="C26" s="146">
        <v>36</v>
      </c>
      <c r="D26" s="141"/>
      <c r="E26" s="147"/>
      <c r="F26" s="147"/>
      <c r="G26" s="191"/>
      <c r="H26" s="191"/>
      <c r="I26" s="209"/>
    </row>
    <row r="27" spans="1:9" x14ac:dyDescent="0.25">
      <c r="A27" s="144">
        <f t="shared" si="0"/>
        <v>25</v>
      </c>
      <c r="B27" s="145">
        <v>20</v>
      </c>
      <c r="C27" s="146">
        <v>33</v>
      </c>
      <c r="D27" s="141">
        <v>12</v>
      </c>
      <c r="E27" s="147"/>
      <c r="F27" s="147"/>
      <c r="G27" s="191"/>
      <c r="H27" s="191">
        <v>2.5</v>
      </c>
      <c r="I27" s="209">
        <v>2</v>
      </c>
    </row>
    <row r="28" spans="1:9" x14ac:dyDescent="0.25">
      <c r="A28" s="144">
        <f t="shared" si="0"/>
        <v>26</v>
      </c>
      <c r="B28" s="145">
        <v>20</v>
      </c>
      <c r="C28" s="146">
        <v>33</v>
      </c>
      <c r="D28" s="141"/>
      <c r="E28" s="147"/>
      <c r="F28" s="147"/>
      <c r="G28" s="191">
        <v>3</v>
      </c>
      <c r="H28" s="191"/>
      <c r="I28" s="209"/>
    </row>
    <row r="29" spans="1:9" x14ac:dyDescent="0.25">
      <c r="A29" s="144">
        <f t="shared" si="0"/>
        <v>27</v>
      </c>
      <c r="B29" s="145">
        <v>21</v>
      </c>
      <c r="C29" s="146">
        <v>33</v>
      </c>
      <c r="D29" s="141">
        <v>12</v>
      </c>
      <c r="E29" s="147">
        <v>10</v>
      </c>
      <c r="F29" s="147"/>
      <c r="G29" s="191">
        <v>13</v>
      </c>
      <c r="H29" s="191"/>
      <c r="I29" s="209"/>
    </row>
    <row r="30" spans="1:9" x14ac:dyDescent="0.25">
      <c r="A30" s="144">
        <f t="shared" si="0"/>
        <v>28</v>
      </c>
      <c r="B30" s="145">
        <v>21</v>
      </c>
      <c r="C30" s="146">
        <v>32</v>
      </c>
      <c r="D30" s="141"/>
      <c r="E30" s="147"/>
      <c r="F30" s="147"/>
      <c r="G30" s="191"/>
      <c r="H30" s="191"/>
      <c r="I30" s="209"/>
    </row>
    <row r="31" spans="1:9" x14ac:dyDescent="0.25">
      <c r="A31" s="144">
        <f t="shared" si="0"/>
        <v>29</v>
      </c>
      <c r="B31" s="145">
        <v>20</v>
      </c>
      <c r="C31" s="146">
        <v>33</v>
      </c>
      <c r="D31" s="141"/>
      <c r="E31" s="147"/>
      <c r="F31" s="147"/>
      <c r="G31" s="191"/>
      <c r="H31" s="191"/>
      <c r="I31" s="209"/>
    </row>
    <row r="32" spans="1:9" x14ac:dyDescent="0.25">
      <c r="A32" s="144">
        <f t="shared" si="0"/>
        <v>30</v>
      </c>
      <c r="B32" s="145">
        <v>20</v>
      </c>
      <c r="C32" s="146">
        <v>34</v>
      </c>
      <c r="D32" s="141"/>
      <c r="E32" s="147"/>
      <c r="F32" s="147"/>
      <c r="G32" s="191"/>
      <c r="H32" s="191"/>
      <c r="I32" s="209"/>
    </row>
    <row r="33" spans="1:9" ht="14.4" thickBot="1" x14ac:dyDescent="0.3">
      <c r="A33" s="144">
        <f t="shared" si="0"/>
        <v>31</v>
      </c>
      <c r="B33" s="149">
        <v>20</v>
      </c>
      <c r="C33" s="150">
        <v>36</v>
      </c>
      <c r="D33" s="192"/>
      <c r="E33" s="193"/>
      <c r="F33" s="193"/>
      <c r="G33" s="194"/>
      <c r="H33" s="194"/>
      <c r="I33" s="210"/>
    </row>
    <row r="34" spans="1:9" x14ac:dyDescent="0.25">
      <c r="A34" s="364" t="s">
        <v>8</v>
      </c>
      <c r="B34" s="373" t="s">
        <v>9</v>
      </c>
      <c r="C34" s="374"/>
      <c r="D34" s="373" t="s">
        <v>10</v>
      </c>
      <c r="E34" s="375"/>
      <c r="F34" s="375"/>
      <c r="G34" s="376"/>
      <c r="H34" s="207"/>
      <c r="I34" s="195"/>
    </row>
    <row r="35" spans="1:9" ht="14.4" thickBot="1" x14ac:dyDescent="0.3">
      <c r="A35" s="365"/>
      <c r="B35" s="154">
        <f>AVERAGE(B3:B33)</f>
        <v>20.967741935483872</v>
      </c>
      <c r="C35" s="155">
        <f>AVERAGE(C3:C33)</f>
        <v>34.677419354838712</v>
      </c>
      <c r="D35" s="196">
        <f t="shared" ref="D35:I35" si="1">SUM(D3:D33)</f>
        <v>68</v>
      </c>
      <c r="E35" s="197">
        <f t="shared" si="1"/>
        <v>36</v>
      </c>
      <c r="F35" s="197">
        <f t="shared" si="1"/>
        <v>22</v>
      </c>
      <c r="G35" s="198">
        <f t="shared" si="1"/>
        <v>52</v>
      </c>
      <c r="H35" s="199">
        <f t="shared" si="1"/>
        <v>27.5</v>
      </c>
      <c r="I35" s="199">
        <f t="shared" si="1"/>
        <v>46</v>
      </c>
    </row>
    <row r="36" spans="1:9" ht="14.4" thickBot="1" x14ac:dyDescent="0.3">
      <c r="A36" s="187" t="s">
        <v>15</v>
      </c>
      <c r="B36" s="157">
        <f>MIN(B3:B33)</f>
        <v>19</v>
      </c>
      <c r="C36" s="158">
        <f>MAX(C3:C33)</f>
        <v>39</v>
      </c>
      <c r="D36" s="382"/>
      <c r="E36" s="347"/>
      <c r="F36" s="347"/>
      <c r="G36" s="347"/>
      <c r="H36" s="347"/>
      <c r="I36" s="348"/>
    </row>
    <row r="37" spans="1:9" ht="14.4" thickBot="1" x14ac:dyDescent="0.3">
      <c r="A37" s="200" t="s">
        <v>12</v>
      </c>
      <c r="B37" s="160">
        <f>(B35+Nov!B34+Oct!B35+Sep!B34+Aug!B35)/5</f>
        <v>16.635747800586511</v>
      </c>
      <c r="C37" s="201">
        <f>(C35+Nov!C34+Oct!C35+Sep!C34+Aug!C35)/5</f>
        <v>32.583479960899311</v>
      </c>
      <c r="D37" s="202">
        <f>D35+Nov!D36</f>
        <v>185.5</v>
      </c>
      <c r="E37" s="203">
        <f>E35+Nov!E36</f>
        <v>114.5</v>
      </c>
      <c r="F37" s="203">
        <f>F35+Nov!F36</f>
        <v>77.5</v>
      </c>
      <c r="G37" s="203">
        <f>G35+Nov!I36</f>
        <v>119</v>
      </c>
      <c r="H37" s="204">
        <f>H35+Nov!I36</f>
        <v>94.5</v>
      </c>
      <c r="I37" s="204">
        <f>I35+Nov!J36</f>
        <v>46</v>
      </c>
    </row>
    <row r="38" spans="1:9" ht="14.4" thickBot="1" x14ac:dyDescent="0.3">
      <c r="A38" s="366"/>
      <c r="B38" s="367"/>
      <c r="C38" s="368"/>
      <c r="D38" s="205" t="s">
        <v>9</v>
      </c>
      <c r="E38" s="379">
        <f>AVERAGE(D35:I35)</f>
        <v>41.916666666666664</v>
      </c>
      <c r="F38" s="380"/>
      <c r="G38" s="380"/>
      <c r="H38" s="380"/>
      <c r="I38" s="381"/>
    </row>
    <row r="39" spans="1:9" ht="14.4" thickBot="1" x14ac:dyDescent="0.3">
      <c r="A39" s="369"/>
      <c r="B39" s="370"/>
      <c r="C39" s="371"/>
      <c r="D39" s="187" t="s">
        <v>11</v>
      </c>
      <c r="E39" s="188">
        <f>E38+Nov!E38</f>
        <v>116.9</v>
      </c>
      <c r="F39" s="377" t="s">
        <v>13</v>
      </c>
      <c r="G39" s="377"/>
      <c r="H39" s="377"/>
      <c r="I39" s="378"/>
    </row>
    <row r="40" spans="1:9" x14ac:dyDescent="0.25">
      <c r="B40" s="165">
        <f>Sep!B36</f>
        <v>13.136290322580646</v>
      </c>
      <c r="C40" s="165">
        <f>Sep!C36</f>
        <v>29.163978494623656</v>
      </c>
      <c r="D40" s="168" t="s">
        <v>8</v>
      </c>
    </row>
  </sheetData>
  <mergeCells count="10">
    <mergeCell ref="A34:A35"/>
    <mergeCell ref="A38:C39"/>
    <mergeCell ref="B1:C1"/>
    <mergeCell ref="D1:G1"/>
    <mergeCell ref="A1:A2"/>
    <mergeCell ref="B34:C34"/>
    <mergeCell ref="D34:G34"/>
    <mergeCell ref="F39:I39"/>
    <mergeCell ref="E38:I38"/>
    <mergeCell ref="D36:I36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40"/>
  <sheetViews>
    <sheetView topLeftCell="A22" workbookViewId="0">
      <selection activeCell="K34" sqref="K34"/>
    </sheetView>
  </sheetViews>
  <sheetFormatPr defaultRowHeight="13.2" x14ac:dyDescent="0.25"/>
  <cols>
    <col min="1" max="9" width="9.6640625" customWidth="1"/>
  </cols>
  <sheetData>
    <row r="1" spans="1:9" x14ac:dyDescent="0.25">
      <c r="A1" s="396" t="s">
        <v>0</v>
      </c>
      <c r="B1" s="393" t="s">
        <v>1</v>
      </c>
      <c r="C1" s="394"/>
      <c r="D1" s="393" t="s">
        <v>4</v>
      </c>
      <c r="E1" s="395"/>
      <c r="F1" s="395"/>
      <c r="G1" s="395"/>
      <c r="H1" s="395"/>
      <c r="I1" s="394"/>
    </row>
    <row r="2" spans="1:9" ht="13.8" thickBot="1" x14ac:dyDescent="0.3">
      <c r="A2" s="397"/>
      <c r="B2" s="4" t="s">
        <v>2</v>
      </c>
      <c r="C2" s="5" t="s">
        <v>3</v>
      </c>
      <c r="D2" s="4" t="s">
        <v>5</v>
      </c>
      <c r="E2" s="6" t="s">
        <v>6</v>
      </c>
      <c r="F2" s="6" t="s">
        <v>14</v>
      </c>
      <c r="G2" s="6" t="s">
        <v>36</v>
      </c>
      <c r="H2" s="6" t="s">
        <v>39</v>
      </c>
      <c r="I2" s="5" t="s">
        <v>37</v>
      </c>
    </row>
    <row r="3" spans="1:9" x14ac:dyDescent="0.25">
      <c r="A3" s="1">
        <v>1</v>
      </c>
      <c r="B3" s="7">
        <v>20</v>
      </c>
      <c r="C3" s="10">
        <v>35</v>
      </c>
      <c r="D3" s="13"/>
      <c r="E3" s="14"/>
      <c r="F3" s="14"/>
      <c r="G3" s="14"/>
      <c r="H3" s="14"/>
      <c r="I3" s="15"/>
    </row>
    <row r="4" spans="1:9" x14ac:dyDescent="0.25">
      <c r="A4" s="2">
        <f t="shared" ref="A4:A33" si="0">A3+1</f>
        <v>2</v>
      </c>
      <c r="B4" s="8">
        <v>20</v>
      </c>
      <c r="C4" s="11">
        <v>36</v>
      </c>
      <c r="D4" s="13"/>
      <c r="E4" s="16"/>
      <c r="F4" s="16"/>
      <c r="G4" s="16"/>
      <c r="H4" s="16"/>
      <c r="I4" s="17"/>
    </row>
    <row r="5" spans="1:9" x14ac:dyDescent="0.25">
      <c r="A5" s="2">
        <f t="shared" si="0"/>
        <v>3</v>
      </c>
      <c r="B5" s="8">
        <v>20</v>
      </c>
      <c r="C5" s="11">
        <v>37</v>
      </c>
      <c r="D5" s="13"/>
      <c r="E5" s="16"/>
      <c r="F5" s="16"/>
      <c r="G5" s="16"/>
      <c r="H5" s="16"/>
      <c r="I5" s="17"/>
    </row>
    <row r="6" spans="1:9" x14ac:dyDescent="0.25">
      <c r="A6" s="2">
        <f t="shared" si="0"/>
        <v>4</v>
      </c>
      <c r="B6" s="8">
        <v>21</v>
      </c>
      <c r="C6" s="11">
        <v>38</v>
      </c>
      <c r="D6" s="13"/>
      <c r="E6" s="16"/>
      <c r="F6" s="16"/>
      <c r="G6" s="16"/>
      <c r="H6" s="16"/>
      <c r="I6" s="17"/>
    </row>
    <row r="7" spans="1:9" x14ac:dyDescent="0.25">
      <c r="A7" s="2">
        <f t="shared" si="0"/>
        <v>5</v>
      </c>
      <c r="B7" s="8">
        <v>25</v>
      </c>
      <c r="C7" s="11">
        <v>40</v>
      </c>
      <c r="D7" s="13"/>
      <c r="E7" s="16"/>
      <c r="F7" s="16"/>
      <c r="G7" s="16"/>
      <c r="H7" s="16"/>
      <c r="I7" s="17"/>
    </row>
    <row r="8" spans="1:9" x14ac:dyDescent="0.25">
      <c r="A8" s="2">
        <f t="shared" si="0"/>
        <v>6</v>
      </c>
      <c r="B8" s="8">
        <v>25</v>
      </c>
      <c r="C8" s="11">
        <v>40</v>
      </c>
      <c r="D8" s="13"/>
      <c r="E8" s="16"/>
      <c r="F8" s="16"/>
      <c r="G8" s="16"/>
      <c r="H8" s="16"/>
      <c r="I8" s="17"/>
    </row>
    <row r="9" spans="1:9" x14ac:dyDescent="0.25">
      <c r="A9" s="2">
        <f t="shared" si="0"/>
        <v>7</v>
      </c>
      <c r="B9" s="8">
        <v>26</v>
      </c>
      <c r="C9" s="11">
        <v>42</v>
      </c>
      <c r="D9" s="13"/>
      <c r="E9" s="16"/>
      <c r="F9" s="16"/>
      <c r="G9" s="16"/>
      <c r="H9" s="16"/>
      <c r="I9" s="17"/>
    </row>
    <row r="10" spans="1:9" x14ac:dyDescent="0.25">
      <c r="A10" s="2">
        <f t="shared" si="0"/>
        <v>8</v>
      </c>
      <c r="B10" s="8">
        <v>20</v>
      </c>
      <c r="C10" s="11">
        <v>37</v>
      </c>
      <c r="D10" s="13">
        <v>13</v>
      </c>
      <c r="E10" s="16">
        <v>8</v>
      </c>
      <c r="F10" s="16">
        <v>12</v>
      </c>
      <c r="G10" s="16">
        <v>12</v>
      </c>
      <c r="H10" s="16">
        <v>13</v>
      </c>
      <c r="I10" s="17">
        <v>13</v>
      </c>
    </row>
    <row r="11" spans="1:9" x14ac:dyDescent="0.25">
      <c r="A11" s="2">
        <f t="shared" si="0"/>
        <v>9</v>
      </c>
      <c r="B11" s="8">
        <v>19</v>
      </c>
      <c r="C11" s="11">
        <v>30</v>
      </c>
      <c r="D11" s="13">
        <v>35</v>
      </c>
      <c r="E11" s="16">
        <v>25</v>
      </c>
      <c r="F11" s="16"/>
      <c r="G11" s="16">
        <v>20</v>
      </c>
      <c r="H11" s="16">
        <v>25</v>
      </c>
      <c r="I11" s="17">
        <v>16</v>
      </c>
    </row>
    <row r="12" spans="1:9" x14ac:dyDescent="0.25">
      <c r="A12" s="2">
        <f t="shared" si="0"/>
        <v>10</v>
      </c>
      <c r="B12" s="8">
        <v>20</v>
      </c>
      <c r="C12" s="11">
        <v>35</v>
      </c>
      <c r="D12" s="13">
        <v>5</v>
      </c>
      <c r="E12" s="16">
        <v>4</v>
      </c>
      <c r="F12" s="16"/>
      <c r="G12" s="16">
        <v>3</v>
      </c>
      <c r="H12" s="16">
        <v>3</v>
      </c>
      <c r="I12" s="17">
        <v>3</v>
      </c>
    </row>
    <row r="13" spans="1:9" x14ac:dyDescent="0.25">
      <c r="A13" s="2">
        <f t="shared" si="0"/>
        <v>11</v>
      </c>
      <c r="B13" s="8">
        <v>18</v>
      </c>
      <c r="C13" s="11">
        <v>30</v>
      </c>
      <c r="D13" s="13">
        <v>34</v>
      </c>
      <c r="E13" s="16">
        <v>19</v>
      </c>
      <c r="F13" s="16"/>
      <c r="G13" s="16">
        <v>22</v>
      </c>
      <c r="H13" s="16">
        <v>16</v>
      </c>
      <c r="I13" s="17"/>
    </row>
    <row r="14" spans="1:9" x14ac:dyDescent="0.25">
      <c r="A14" s="2">
        <f t="shared" si="0"/>
        <v>12</v>
      </c>
      <c r="B14" s="8">
        <v>19</v>
      </c>
      <c r="C14" s="11">
        <v>30</v>
      </c>
      <c r="D14" s="13"/>
      <c r="E14" s="16">
        <v>4</v>
      </c>
      <c r="F14" s="16">
        <v>24</v>
      </c>
      <c r="G14" s="16"/>
      <c r="H14" s="16"/>
      <c r="I14" s="17"/>
    </row>
    <row r="15" spans="1:9" x14ac:dyDescent="0.25">
      <c r="A15" s="2">
        <f t="shared" si="0"/>
        <v>13</v>
      </c>
      <c r="B15" s="8">
        <v>20</v>
      </c>
      <c r="C15" s="11">
        <v>30</v>
      </c>
      <c r="D15" s="13"/>
      <c r="E15" s="16">
        <v>12</v>
      </c>
      <c r="F15" s="16">
        <v>24</v>
      </c>
      <c r="G15" s="16">
        <v>12</v>
      </c>
      <c r="H15" s="16">
        <v>16</v>
      </c>
      <c r="I15" s="17"/>
    </row>
    <row r="16" spans="1:9" x14ac:dyDescent="0.25">
      <c r="A16" s="2">
        <f t="shared" si="0"/>
        <v>14</v>
      </c>
      <c r="B16" s="8">
        <v>19</v>
      </c>
      <c r="C16" s="11">
        <v>29</v>
      </c>
      <c r="D16" s="13">
        <v>48</v>
      </c>
      <c r="E16" s="16">
        <v>6</v>
      </c>
      <c r="F16" s="16">
        <v>30</v>
      </c>
      <c r="G16" s="16">
        <v>14</v>
      </c>
      <c r="H16" s="16">
        <v>14</v>
      </c>
      <c r="I16" s="17">
        <v>27</v>
      </c>
    </row>
    <row r="17" spans="1:9" x14ac:dyDescent="0.25">
      <c r="A17" s="2">
        <f t="shared" si="0"/>
        <v>15</v>
      </c>
      <c r="B17" s="8">
        <v>19</v>
      </c>
      <c r="C17" s="11">
        <v>30</v>
      </c>
      <c r="D17" s="13">
        <v>39</v>
      </c>
      <c r="E17" s="16">
        <v>2</v>
      </c>
      <c r="F17" s="16"/>
      <c r="G17" s="16">
        <v>12</v>
      </c>
      <c r="H17" s="16">
        <v>2</v>
      </c>
      <c r="I17" s="17">
        <v>22</v>
      </c>
    </row>
    <row r="18" spans="1:9" x14ac:dyDescent="0.25">
      <c r="A18" s="2">
        <f t="shared" si="0"/>
        <v>16</v>
      </c>
      <c r="B18" s="8">
        <v>19</v>
      </c>
      <c r="C18" s="11">
        <v>32</v>
      </c>
      <c r="D18" s="13"/>
      <c r="E18" s="16"/>
      <c r="F18" s="16"/>
      <c r="G18" s="16"/>
      <c r="H18" s="16"/>
      <c r="I18" s="17"/>
    </row>
    <row r="19" spans="1:9" x14ac:dyDescent="0.25">
      <c r="A19" s="2">
        <f t="shared" si="0"/>
        <v>17</v>
      </c>
      <c r="B19" s="8">
        <v>18</v>
      </c>
      <c r="C19" s="11">
        <v>32</v>
      </c>
      <c r="D19" s="13"/>
      <c r="E19" s="16"/>
      <c r="F19" s="16"/>
      <c r="G19" s="16"/>
      <c r="H19" s="16"/>
      <c r="I19" s="17"/>
    </row>
    <row r="20" spans="1:9" x14ac:dyDescent="0.25">
      <c r="A20" s="2">
        <f t="shared" si="0"/>
        <v>18</v>
      </c>
      <c r="B20" s="8">
        <v>18</v>
      </c>
      <c r="C20" s="11">
        <v>32</v>
      </c>
      <c r="D20" s="13"/>
      <c r="E20" s="16"/>
      <c r="F20" s="16"/>
      <c r="G20" s="16"/>
      <c r="H20" s="16"/>
      <c r="I20" s="17"/>
    </row>
    <row r="21" spans="1:9" x14ac:dyDescent="0.25">
      <c r="A21" s="2">
        <f t="shared" si="0"/>
        <v>19</v>
      </c>
      <c r="B21" s="8">
        <v>18</v>
      </c>
      <c r="C21" s="11">
        <v>32</v>
      </c>
      <c r="D21" s="13"/>
      <c r="E21" s="16"/>
      <c r="F21" s="16"/>
      <c r="G21" s="16"/>
      <c r="H21" s="16"/>
      <c r="I21" s="17"/>
    </row>
    <row r="22" spans="1:9" x14ac:dyDescent="0.25">
      <c r="A22" s="2">
        <f t="shared" si="0"/>
        <v>20</v>
      </c>
      <c r="B22" s="8">
        <v>19</v>
      </c>
      <c r="C22" s="11">
        <v>29</v>
      </c>
      <c r="D22" s="13"/>
      <c r="E22" s="16"/>
      <c r="F22" s="16"/>
      <c r="G22" s="16"/>
      <c r="H22" s="16"/>
      <c r="I22" s="17"/>
    </row>
    <row r="23" spans="1:9" x14ac:dyDescent="0.25">
      <c r="A23" s="2">
        <f t="shared" si="0"/>
        <v>21</v>
      </c>
      <c r="B23" s="8">
        <v>22</v>
      </c>
      <c r="C23" s="11">
        <v>32</v>
      </c>
      <c r="D23" s="13"/>
      <c r="E23" s="16"/>
      <c r="F23" s="16"/>
      <c r="G23" s="16"/>
      <c r="H23" s="16"/>
      <c r="I23" s="17"/>
    </row>
    <row r="24" spans="1:9" x14ac:dyDescent="0.25">
      <c r="A24" s="2">
        <f t="shared" si="0"/>
        <v>22</v>
      </c>
      <c r="B24" s="8">
        <v>21</v>
      </c>
      <c r="C24" s="11">
        <v>32</v>
      </c>
      <c r="D24" s="13"/>
      <c r="E24" s="16"/>
      <c r="F24" s="16"/>
      <c r="G24" s="16"/>
      <c r="H24" s="16"/>
      <c r="I24" s="17"/>
    </row>
    <row r="25" spans="1:9" x14ac:dyDescent="0.25">
      <c r="A25" s="2">
        <f t="shared" si="0"/>
        <v>23</v>
      </c>
      <c r="B25" s="8">
        <v>20</v>
      </c>
      <c r="C25" s="11">
        <v>32</v>
      </c>
      <c r="D25" s="13"/>
      <c r="E25" s="16"/>
      <c r="F25" s="16"/>
      <c r="G25" s="16"/>
      <c r="H25" s="16"/>
      <c r="I25" s="17"/>
    </row>
    <row r="26" spans="1:9" x14ac:dyDescent="0.25">
      <c r="A26" s="2">
        <f t="shared" si="0"/>
        <v>24</v>
      </c>
      <c r="B26" s="8">
        <v>21</v>
      </c>
      <c r="C26" s="11">
        <v>32</v>
      </c>
      <c r="D26" s="13"/>
      <c r="E26" s="16"/>
      <c r="F26" s="16"/>
      <c r="G26" s="16"/>
      <c r="H26" s="16"/>
      <c r="I26" s="17"/>
    </row>
    <row r="27" spans="1:9" x14ac:dyDescent="0.25">
      <c r="A27" s="2">
        <f t="shared" si="0"/>
        <v>25</v>
      </c>
      <c r="B27" s="8">
        <v>22</v>
      </c>
      <c r="C27" s="11">
        <v>32</v>
      </c>
      <c r="D27" s="13"/>
      <c r="E27" s="16"/>
      <c r="F27" s="16"/>
      <c r="G27" s="16"/>
      <c r="H27" s="16"/>
      <c r="I27" s="17"/>
    </row>
    <row r="28" spans="1:9" x14ac:dyDescent="0.25">
      <c r="A28" s="2">
        <f t="shared" si="0"/>
        <v>26</v>
      </c>
      <c r="B28" s="8">
        <v>21</v>
      </c>
      <c r="C28" s="11">
        <v>31</v>
      </c>
      <c r="D28" s="13"/>
      <c r="E28" s="16"/>
      <c r="F28" s="16">
        <v>25</v>
      </c>
      <c r="G28" s="16"/>
      <c r="H28" s="16"/>
      <c r="I28" s="17"/>
    </row>
    <row r="29" spans="1:9" x14ac:dyDescent="0.25">
      <c r="A29" s="2">
        <f t="shared" si="0"/>
        <v>27</v>
      </c>
      <c r="B29" s="8">
        <v>22</v>
      </c>
      <c r="C29" s="11">
        <v>32</v>
      </c>
      <c r="D29" s="13"/>
      <c r="E29" s="16"/>
      <c r="F29" s="16"/>
      <c r="G29" s="16"/>
      <c r="H29" s="16"/>
      <c r="I29" s="17"/>
    </row>
    <row r="30" spans="1:9" x14ac:dyDescent="0.25">
      <c r="A30" s="2">
        <f t="shared" si="0"/>
        <v>28</v>
      </c>
      <c r="B30" s="8">
        <v>22</v>
      </c>
      <c r="C30" s="11">
        <v>32</v>
      </c>
      <c r="D30" s="13"/>
      <c r="E30" s="16"/>
      <c r="F30" s="16"/>
      <c r="G30" s="16"/>
      <c r="H30" s="16"/>
      <c r="I30" s="17"/>
    </row>
    <row r="31" spans="1:9" x14ac:dyDescent="0.25">
      <c r="A31" s="2">
        <f t="shared" si="0"/>
        <v>29</v>
      </c>
      <c r="B31" s="8">
        <v>20</v>
      </c>
      <c r="C31" s="11">
        <v>32</v>
      </c>
      <c r="D31" s="13"/>
      <c r="E31" s="16"/>
      <c r="F31" s="16"/>
      <c r="G31" s="16"/>
      <c r="H31" s="16"/>
      <c r="I31" s="17"/>
    </row>
    <row r="32" spans="1:9" x14ac:dyDescent="0.25">
      <c r="A32" s="2">
        <f t="shared" si="0"/>
        <v>30</v>
      </c>
      <c r="B32" s="8">
        <v>22</v>
      </c>
      <c r="C32" s="11">
        <v>33</v>
      </c>
      <c r="D32" s="13"/>
      <c r="E32" s="16"/>
      <c r="F32" s="16"/>
      <c r="G32" s="16"/>
      <c r="H32" s="16"/>
      <c r="I32" s="17"/>
    </row>
    <row r="33" spans="1:11" ht="13.8" thickBot="1" x14ac:dyDescent="0.3">
      <c r="A33" s="2">
        <f t="shared" si="0"/>
        <v>31</v>
      </c>
      <c r="B33" s="9">
        <v>22</v>
      </c>
      <c r="C33" s="12">
        <v>34</v>
      </c>
      <c r="D33" s="20"/>
      <c r="E33" s="18"/>
      <c r="F33" s="18"/>
      <c r="G33" s="18"/>
      <c r="H33" s="18"/>
      <c r="I33" s="19"/>
      <c r="J33" t="s">
        <v>8</v>
      </c>
    </row>
    <row r="34" spans="1:11" x14ac:dyDescent="0.25">
      <c r="A34" s="383" t="s">
        <v>8</v>
      </c>
      <c r="B34" s="403" t="s">
        <v>9</v>
      </c>
      <c r="C34" s="404"/>
      <c r="D34" s="403" t="s">
        <v>10</v>
      </c>
      <c r="E34" s="405"/>
      <c r="F34" s="405"/>
      <c r="G34" s="405"/>
      <c r="H34" s="405"/>
      <c r="I34" s="404"/>
    </row>
    <row r="35" spans="1:11" ht="13.8" thickBot="1" x14ac:dyDescent="0.3">
      <c r="A35" s="384"/>
      <c r="B35" s="22">
        <f>AVERAGE(B3:B33)</f>
        <v>20.580645161290324</v>
      </c>
      <c r="C35" s="23">
        <f>AVERAGE(C3:C33)</f>
        <v>33.225806451612904</v>
      </c>
      <c r="D35" s="29">
        <f t="shared" ref="D35:I35" si="1">SUM(D3:D33)</f>
        <v>174</v>
      </c>
      <c r="E35" s="30">
        <f t="shared" si="1"/>
        <v>80</v>
      </c>
      <c r="F35" s="30">
        <f t="shared" si="1"/>
        <v>115</v>
      </c>
      <c r="G35" s="30">
        <f t="shared" si="1"/>
        <v>95</v>
      </c>
      <c r="H35" s="30">
        <f t="shared" si="1"/>
        <v>89</v>
      </c>
      <c r="I35" s="31">
        <f t="shared" si="1"/>
        <v>81</v>
      </c>
    </row>
    <row r="36" spans="1:11" ht="13.8" thickBot="1" x14ac:dyDescent="0.3">
      <c r="A36" s="32" t="s">
        <v>15</v>
      </c>
      <c r="B36" s="24">
        <f>MIN(B3:B33)</f>
        <v>18</v>
      </c>
      <c r="C36" s="25">
        <f>MAX(C3:C33)</f>
        <v>42</v>
      </c>
      <c r="D36" s="385"/>
      <c r="E36" s="385"/>
      <c r="F36" s="385"/>
      <c r="G36" s="385"/>
      <c r="H36" s="385"/>
      <c r="I36" s="386"/>
      <c r="K36" t="s">
        <v>8</v>
      </c>
    </row>
    <row r="37" spans="1:11" ht="13.8" thickBot="1" x14ac:dyDescent="0.3">
      <c r="A37" s="33" t="s">
        <v>12</v>
      </c>
      <c r="B37" s="26">
        <f>(B35+Dec!B35+Nov!B34+Oct!B35+Sep!B34+Aug!B35)/6</f>
        <v>17.293230694037145</v>
      </c>
      <c r="C37" s="27">
        <f>(C35+Dec!C35+Nov!C34+Oct!C35+Sep!C34+Aug!C35)/6</f>
        <v>32.690534376018242</v>
      </c>
      <c r="D37" s="34">
        <f>D35+Dec!D37</f>
        <v>359.5</v>
      </c>
      <c r="E37" s="34">
        <f>E35+Dec!E37</f>
        <v>194.5</v>
      </c>
      <c r="F37" s="35">
        <f>F35+Dec!E37</f>
        <v>229.5</v>
      </c>
      <c r="G37" s="35">
        <f>G35+Dec!F37</f>
        <v>172.5</v>
      </c>
      <c r="H37" s="35">
        <f>H35+Dec!G37</f>
        <v>208</v>
      </c>
      <c r="I37" s="36">
        <f>I35+Dec!G37</f>
        <v>200</v>
      </c>
    </row>
    <row r="38" spans="1:11" ht="13.8" thickBot="1" x14ac:dyDescent="0.3">
      <c r="A38" s="387"/>
      <c r="B38" s="388"/>
      <c r="C38" s="389"/>
      <c r="D38" s="401" t="s">
        <v>9</v>
      </c>
      <c r="E38" s="402"/>
      <c r="F38" s="408">
        <f>AVERAGE(D35:I35)</f>
        <v>105.66666666666667</v>
      </c>
      <c r="G38" s="385"/>
      <c r="H38" s="385"/>
      <c r="I38" s="386"/>
    </row>
    <row r="39" spans="1:11" ht="13.8" thickBot="1" x14ac:dyDescent="0.3">
      <c r="A39" s="390"/>
      <c r="B39" s="391"/>
      <c r="C39" s="392"/>
      <c r="D39" s="399" t="s">
        <v>11</v>
      </c>
      <c r="E39" s="400"/>
      <c r="F39" s="72">
        <f>F38+Dec!E39</f>
        <v>222.56666666666666</v>
      </c>
      <c r="G39" s="406" t="s">
        <v>13</v>
      </c>
      <c r="H39" s="406"/>
      <c r="I39" s="407"/>
    </row>
    <row r="40" spans="1:11" x14ac:dyDescent="0.25">
      <c r="B40" s="21">
        <f>Sep!B36</f>
        <v>13.136290322580646</v>
      </c>
      <c r="C40" s="21">
        <f>Sep!C36</f>
        <v>29.163978494623656</v>
      </c>
      <c r="D40" s="398" t="s">
        <v>8</v>
      </c>
      <c r="E40" s="398"/>
    </row>
  </sheetData>
  <mergeCells count="13">
    <mergeCell ref="D40:E40"/>
    <mergeCell ref="D39:E39"/>
    <mergeCell ref="D38:E38"/>
    <mergeCell ref="B34:C34"/>
    <mergeCell ref="D34:I34"/>
    <mergeCell ref="G39:I39"/>
    <mergeCell ref="F38:I38"/>
    <mergeCell ref="A34:A35"/>
    <mergeCell ref="D36:I36"/>
    <mergeCell ref="A38:C39"/>
    <mergeCell ref="B1:C1"/>
    <mergeCell ref="D1:I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0"/>
  <sheetViews>
    <sheetView topLeftCell="A19" workbookViewId="0">
      <selection activeCell="G29" sqref="G29"/>
    </sheetView>
  </sheetViews>
  <sheetFormatPr defaultColWidth="9.109375" defaultRowHeight="13.2" x14ac:dyDescent="0.25"/>
  <cols>
    <col min="1" max="9" width="9.6640625" style="77" customWidth="1"/>
    <col min="10" max="16384" width="9.109375" style="77"/>
  </cols>
  <sheetData>
    <row r="1" spans="1:9" x14ac:dyDescent="0.25">
      <c r="A1" s="409" t="s">
        <v>0</v>
      </c>
      <c r="B1" s="409" t="s">
        <v>1</v>
      </c>
      <c r="C1" s="409"/>
      <c r="D1" s="409" t="s">
        <v>4</v>
      </c>
      <c r="E1" s="409"/>
      <c r="F1" s="409"/>
      <c r="G1" s="409"/>
      <c r="H1" s="409"/>
      <c r="I1" s="79"/>
    </row>
    <row r="2" spans="1:9" x14ac:dyDescent="0.25">
      <c r="A2" s="409"/>
      <c r="B2" s="79" t="s">
        <v>2</v>
      </c>
      <c r="C2" s="79" t="s">
        <v>3</v>
      </c>
      <c r="D2" s="79" t="s">
        <v>5</v>
      </c>
      <c r="E2" s="79" t="s">
        <v>6</v>
      </c>
      <c r="F2" s="79" t="s">
        <v>14</v>
      </c>
      <c r="G2" s="79" t="s">
        <v>36</v>
      </c>
      <c r="H2" s="79" t="s">
        <v>39</v>
      </c>
      <c r="I2" s="79" t="s">
        <v>37</v>
      </c>
    </row>
    <row r="3" spans="1:9" x14ac:dyDescent="0.25">
      <c r="A3" s="79">
        <v>1</v>
      </c>
      <c r="B3" s="82">
        <v>22</v>
      </c>
      <c r="C3" s="83">
        <v>33</v>
      </c>
      <c r="D3" s="16"/>
      <c r="E3" s="16"/>
      <c r="F3" s="16"/>
      <c r="G3" s="16"/>
      <c r="H3" s="16"/>
      <c r="I3" s="16"/>
    </row>
    <row r="4" spans="1:9" x14ac:dyDescent="0.25">
      <c r="A4" s="79">
        <f t="shared" ref="A4:A28" si="0">A3+1</f>
        <v>2</v>
      </c>
      <c r="B4" s="82">
        <v>24</v>
      </c>
      <c r="C4" s="83">
        <v>34</v>
      </c>
      <c r="D4" s="16"/>
      <c r="E4" s="16"/>
      <c r="F4" s="16"/>
      <c r="G4" s="16"/>
      <c r="H4" s="16"/>
      <c r="I4" s="16"/>
    </row>
    <row r="5" spans="1:9" x14ac:dyDescent="0.25">
      <c r="A5" s="79">
        <f t="shared" si="0"/>
        <v>3</v>
      </c>
      <c r="B5" s="82">
        <v>23</v>
      </c>
      <c r="C5" s="83">
        <v>37</v>
      </c>
      <c r="D5" s="16"/>
      <c r="E5" s="16"/>
      <c r="F5" s="16"/>
      <c r="G5" s="16"/>
      <c r="H5" s="16"/>
      <c r="I5" s="16"/>
    </row>
    <row r="6" spans="1:9" x14ac:dyDescent="0.25">
      <c r="A6" s="79">
        <f t="shared" si="0"/>
        <v>4</v>
      </c>
      <c r="B6" s="82">
        <v>22</v>
      </c>
      <c r="C6" s="83">
        <v>35</v>
      </c>
      <c r="D6" s="16"/>
      <c r="E6" s="16"/>
      <c r="F6" s="16"/>
      <c r="G6" s="16"/>
      <c r="H6" s="16"/>
      <c r="I6" s="16"/>
    </row>
    <row r="7" spans="1:9" x14ac:dyDescent="0.25">
      <c r="A7" s="79">
        <f t="shared" si="0"/>
        <v>5</v>
      </c>
      <c r="B7" s="82">
        <v>21</v>
      </c>
      <c r="C7" s="83">
        <v>35</v>
      </c>
      <c r="D7" s="16"/>
      <c r="E7" s="16"/>
      <c r="F7" s="16"/>
      <c r="G7" s="16"/>
      <c r="H7" s="16"/>
      <c r="I7" s="16"/>
    </row>
    <row r="8" spans="1:9" x14ac:dyDescent="0.25">
      <c r="A8" s="79">
        <f t="shared" si="0"/>
        <v>6</v>
      </c>
      <c r="B8" s="82">
        <v>20</v>
      </c>
      <c r="C8" s="83">
        <v>34</v>
      </c>
      <c r="D8" s="16">
        <v>12</v>
      </c>
      <c r="E8" s="16">
        <v>7</v>
      </c>
      <c r="F8" s="16"/>
      <c r="G8" s="16">
        <v>10</v>
      </c>
      <c r="H8" s="16">
        <v>5</v>
      </c>
      <c r="I8" s="16"/>
    </row>
    <row r="9" spans="1:9" x14ac:dyDescent="0.25">
      <c r="A9" s="79">
        <f t="shared" si="0"/>
        <v>7</v>
      </c>
      <c r="B9" s="82">
        <v>20</v>
      </c>
      <c r="C9" s="83">
        <v>34</v>
      </c>
      <c r="D9" s="16"/>
      <c r="E9" s="16"/>
      <c r="F9" s="16"/>
      <c r="G9" s="16"/>
      <c r="H9" s="16"/>
      <c r="I9" s="16"/>
    </row>
    <row r="10" spans="1:9" x14ac:dyDescent="0.25">
      <c r="A10" s="79">
        <f t="shared" si="0"/>
        <v>8</v>
      </c>
      <c r="B10" s="82">
        <v>19</v>
      </c>
      <c r="C10" s="83">
        <v>33</v>
      </c>
      <c r="D10" s="16">
        <v>5</v>
      </c>
      <c r="E10" s="16">
        <v>11</v>
      </c>
      <c r="F10" s="16"/>
      <c r="G10" s="16">
        <v>4</v>
      </c>
      <c r="H10" s="16">
        <v>10</v>
      </c>
      <c r="I10" s="16">
        <v>15</v>
      </c>
    </row>
    <row r="11" spans="1:9" x14ac:dyDescent="0.25">
      <c r="A11" s="79">
        <f t="shared" si="0"/>
        <v>9</v>
      </c>
      <c r="B11" s="82">
        <v>21</v>
      </c>
      <c r="C11" s="83">
        <v>30</v>
      </c>
      <c r="D11" s="16"/>
      <c r="E11" s="16"/>
      <c r="F11" s="16"/>
      <c r="G11" s="16"/>
      <c r="H11" s="16"/>
      <c r="I11" s="16"/>
    </row>
    <row r="12" spans="1:9" x14ac:dyDescent="0.25">
      <c r="A12" s="79">
        <f t="shared" si="0"/>
        <v>10</v>
      </c>
      <c r="B12" s="82">
        <v>22</v>
      </c>
      <c r="C12" s="83">
        <v>30</v>
      </c>
      <c r="D12" s="16"/>
      <c r="E12" s="16"/>
      <c r="F12" s="16"/>
      <c r="G12" s="16"/>
      <c r="H12" s="16"/>
      <c r="I12" s="16"/>
    </row>
    <row r="13" spans="1:9" x14ac:dyDescent="0.25">
      <c r="A13" s="79">
        <f t="shared" si="0"/>
        <v>11</v>
      </c>
      <c r="B13" s="82">
        <v>22</v>
      </c>
      <c r="C13" s="83">
        <v>30</v>
      </c>
      <c r="D13" s="16"/>
      <c r="E13" s="16"/>
      <c r="F13" s="16"/>
      <c r="G13" s="16"/>
      <c r="H13" s="16"/>
      <c r="I13" s="16"/>
    </row>
    <row r="14" spans="1:9" x14ac:dyDescent="0.25">
      <c r="A14" s="79">
        <f t="shared" si="0"/>
        <v>12</v>
      </c>
      <c r="B14" s="82">
        <v>23</v>
      </c>
      <c r="C14" s="83">
        <v>36</v>
      </c>
      <c r="D14" s="16"/>
      <c r="E14" s="16"/>
      <c r="F14" s="16"/>
      <c r="G14" s="16"/>
      <c r="H14" s="16"/>
      <c r="I14" s="16"/>
    </row>
    <row r="15" spans="1:9" x14ac:dyDescent="0.25">
      <c r="A15" s="79">
        <f t="shared" si="0"/>
        <v>13</v>
      </c>
      <c r="B15" s="82">
        <v>22</v>
      </c>
      <c r="C15" s="83">
        <v>35</v>
      </c>
      <c r="D15" s="16"/>
      <c r="E15" s="16">
        <v>18</v>
      </c>
      <c r="F15" s="16"/>
      <c r="G15" s="16"/>
      <c r="H15" s="16"/>
      <c r="I15" s="16"/>
    </row>
    <row r="16" spans="1:9" x14ac:dyDescent="0.25">
      <c r="A16" s="79">
        <f t="shared" si="0"/>
        <v>14</v>
      </c>
      <c r="B16" s="82">
        <v>22</v>
      </c>
      <c r="C16" s="83">
        <v>35</v>
      </c>
      <c r="D16" s="16"/>
      <c r="E16" s="16"/>
      <c r="F16" s="16"/>
      <c r="G16" s="16"/>
      <c r="H16" s="16"/>
      <c r="I16" s="16"/>
    </row>
    <row r="17" spans="1:9" x14ac:dyDescent="0.25">
      <c r="A17" s="79">
        <f t="shared" si="0"/>
        <v>15</v>
      </c>
      <c r="B17" s="82">
        <v>26</v>
      </c>
      <c r="C17" s="83">
        <v>36</v>
      </c>
      <c r="D17" s="16"/>
      <c r="E17" s="16"/>
      <c r="F17" s="16"/>
      <c r="G17" s="16"/>
      <c r="H17" s="16"/>
      <c r="I17" s="16"/>
    </row>
    <row r="18" spans="1:9" x14ac:dyDescent="0.25">
      <c r="A18" s="79">
        <f t="shared" si="0"/>
        <v>16</v>
      </c>
      <c r="B18" s="82">
        <v>25</v>
      </c>
      <c r="C18" s="83">
        <v>37</v>
      </c>
      <c r="D18" s="16"/>
      <c r="E18" s="16"/>
      <c r="F18" s="16"/>
      <c r="G18" s="16"/>
      <c r="H18" s="16"/>
      <c r="I18" s="16"/>
    </row>
    <row r="19" spans="1:9" x14ac:dyDescent="0.25">
      <c r="A19" s="79">
        <f t="shared" si="0"/>
        <v>17</v>
      </c>
      <c r="B19" s="82">
        <v>23</v>
      </c>
      <c r="C19" s="83">
        <v>34</v>
      </c>
      <c r="D19" s="16"/>
      <c r="E19" s="16"/>
      <c r="F19" s="16"/>
      <c r="G19" s="16"/>
      <c r="H19" s="16"/>
      <c r="I19" s="16"/>
    </row>
    <row r="20" spans="1:9" x14ac:dyDescent="0.25">
      <c r="A20" s="79">
        <f t="shared" si="0"/>
        <v>18</v>
      </c>
      <c r="B20" s="82">
        <v>19</v>
      </c>
      <c r="C20" s="83">
        <v>34</v>
      </c>
      <c r="D20" s="16"/>
      <c r="E20" s="16"/>
      <c r="F20" s="16"/>
      <c r="G20" s="16"/>
      <c r="H20" s="16"/>
      <c r="I20" s="16"/>
    </row>
    <row r="21" spans="1:9" x14ac:dyDescent="0.25">
      <c r="A21" s="79">
        <f t="shared" si="0"/>
        <v>19</v>
      </c>
      <c r="B21" s="82">
        <v>21</v>
      </c>
      <c r="C21" s="83">
        <v>36</v>
      </c>
      <c r="D21" s="16"/>
      <c r="E21" s="16">
        <v>3</v>
      </c>
      <c r="F21" s="16"/>
      <c r="G21" s="16"/>
      <c r="H21" s="16"/>
      <c r="I21" s="16">
        <v>2</v>
      </c>
    </row>
    <row r="22" spans="1:9" x14ac:dyDescent="0.25">
      <c r="A22" s="79">
        <f t="shared" si="0"/>
        <v>20</v>
      </c>
      <c r="B22" s="82">
        <v>23</v>
      </c>
      <c r="C22" s="83">
        <v>37</v>
      </c>
      <c r="D22" s="16"/>
      <c r="E22" s="16"/>
      <c r="F22" s="16"/>
      <c r="G22" s="16"/>
      <c r="H22" s="16"/>
      <c r="I22" s="16"/>
    </row>
    <row r="23" spans="1:9" x14ac:dyDescent="0.25">
      <c r="A23" s="79">
        <f t="shared" si="0"/>
        <v>21</v>
      </c>
      <c r="B23" s="82">
        <v>23</v>
      </c>
      <c r="C23" s="83">
        <v>37</v>
      </c>
      <c r="D23" s="16"/>
      <c r="E23" s="16"/>
      <c r="F23" s="16"/>
      <c r="G23" s="16"/>
      <c r="H23" s="16"/>
      <c r="I23" s="16"/>
    </row>
    <row r="24" spans="1:9" x14ac:dyDescent="0.25">
      <c r="A24" s="79">
        <f t="shared" si="0"/>
        <v>22</v>
      </c>
      <c r="B24" s="82">
        <v>24</v>
      </c>
      <c r="C24" s="83">
        <v>36</v>
      </c>
      <c r="D24" s="16"/>
      <c r="E24" s="16"/>
      <c r="F24" s="16"/>
      <c r="G24" s="16"/>
      <c r="H24" s="16"/>
      <c r="I24" s="16"/>
    </row>
    <row r="25" spans="1:9" x14ac:dyDescent="0.25">
      <c r="A25" s="79">
        <f t="shared" si="0"/>
        <v>23</v>
      </c>
      <c r="B25" s="82">
        <v>23</v>
      </c>
      <c r="C25" s="83">
        <v>33</v>
      </c>
      <c r="D25" s="16"/>
      <c r="E25" s="16"/>
      <c r="F25" s="16"/>
      <c r="G25" s="16"/>
      <c r="H25" s="16"/>
      <c r="I25" s="16"/>
    </row>
    <row r="26" spans="1:9" x14ac:dyDescent="0.25">
      <c r="A26" s="79">
        <f t="shared" si="0"/>
        <v>24</v>
      </c>
      <c r="B26" s="82">
        <v>22</v>
      </c>
      <c r="C26" s="83">
        <v>30</v>
      </c>
      <c r="D26" s="16">
        <v>3</v>
      </c>
      <c r="E26" s="16">
        <v>9</v>
      </c>
      <c r="F26" s="16"/>
      <c r="G26" s="16">
        <v>2</v>
      </c>
      <c r="H26" s="16">
        <v>19</v>
      </c>
      <c r="I26" s="16">
        <v>7</v>
      </c>
    </row>
    <row r="27" spans="1:9" x14ac:dyDescent="0.25">
      <c r="A27" s="79">
        <f t="shared" si="0"/>
        <v>25</v>
      </c>
      <c r="B27" s="82">
        <v>21</v>
      </c>
      <c r="C27" s="83">
        <v>30</v>
      </c>
      <c r="D27" s="16"/>
      <c r="E27" s="16">
        <v>1</v>
      </c>
      <c r="F27" s="16"/>
      <c r="G27" s="16">
        <v>10</v>
      </c>
      <c r="H27" s="16"/>
      <c r="I27" s="16">
        <v>1</v>
      </c>
    </row>
    <row r="28" spans="1:9" x14ac:dyDescent="0.25">
      <c r="A28" s="79">
        <f t="shared" si="0"/>
        <v>26</v>
      </c>
      <c r="B28" s="82">
        <v>20</v>
      </c>
      <c r="C28" s="83">
        <v>30</v>
      </c>
      <c r="D28" s="16">
        <v>13</v>
      </c>
      <c r="E28" s="16">
        <v>23</v>
      </c>
      <c r="F28" s="16"/>
      <c r="G28" s="16">
        <v>26</v>
      </c>
      <c r="H28" s="16"/>
      <c r="I28" s="16"/>
    </row>
    <row r="29" spans="1:9" x14ac:dyDescent="0.25">
      <c r="A29" s="79">
        <v>27</v>
      </c>
      <c r="B29" s="82">
        <v>19</v>
      </c>
      <c r="C29" s="83">
        <v>30</v>
      </c>
      <c r="D29" s="16"/>
      <c r="E29" s="16"/>
      <c r="F29" s="16"/>
      <c r="G29" s="16"/>
      <c r="H29" s="16"/>
      <c r="I29" s="16"/>
    </row>
    <row r="30" spans="1:9" x14ac:dyDescent="0.25">
      <c r="A30" s="79">
        <v>28</v>
      </c>
      <c r="B30" s="82">
        <v>19</v>
      </c>
      <c r="C30" s="83">
        <v>29</v>
      </c>
      <c r="D30" s="16"/>
      <c r="E30" s="16"/>
      <c r="F30" s="16"/>
      <c r="G30" s="16"/>
      <c r="H30" s="16"/>
      <c r="I30" s="16"/>
    </row>
    <row r="31" spans="1:9" x14ac:dyDescent="0.25">
      <c r="A31" s="79">
        <v>29</v>
      </c>
      <c r="B31" s="82">
        <v>19</v>
      </c>
      <c r="C31" s="83">
        <v>30</v>
      </c>
      <c r="D31" s="16"/>
      <c r="E31" s="16"/>
      <c r="F31" s="16"/>
      <c r="G31" s="16"/>
      <c r="H31" s="16"/>
      <c r="I31" s="16"/>
    </row>
    <row r="32" spans="1:9" x14ac:dyDescent="0.25">
      <c r="A32" s="80" t="s">
        <v>8</v>
      </c>
      <c r="B32" s="413" t="s">
        <v>8</v>
      </c>
      <c r="C32" s="413"/>
      <c r="D32" s="413" t="s">
        <v>10</v>
      </c>
      <c r="E32" s="413"/>
      <c r="F32" s="413"/>
      <c r="G32" s="413"/>
      <c r="H32" s="413"/>
      <c r="I32" s="81"/>
    </row>
    <row r="33" spans="1:9" x14ac:dyDescent="0.25">
      <c r="A33" s="78" t="s">
        <v>9</v>
      </c>
      <c r="B33" s="56">
        <f>AVERAGE(B3:B31)</f>
        <v>21.724137931034484</v>
      </c>
      <c r="C33" s="84">
        <f>AVERAGE(C3:C31)</f>
        <v>33.448275862068968</v>
      </c>
      <c r="D33" s="49">
        <f t="shared" ref="D33:I33" si="1">SUM(D3:D31)</f>
        <v>33</v>
      </c>
      <c r="E33" s="49">
        <f t="shared" si="1"/>
        <v>72</v>
      </c>
      <c r="F33" s="49">
        <f t="shared" si="1"/>
        <v>0</v>
      </c>
      <c r="G33" s="49">
        <f t="shared" si="1"/>
        <v>52</v>
      </c>
      <c r="H33" s="49">
        <f t="shared" si="1"/>
        <v>34</v>
      </c>
      <c r="I33" s="49">
        <f t="shared" si="1"/>
        <v>25</v>
      </c>
    </row>
    <row r="34" spans="1:9" x14ac:dyDescent="0.25">
      <c r="A34" s="85" t="s">
        <v>15</v>
      </c>
      <c r="B34" s="56">
        <f>MIN(B3:B31)</f>
        <v>19</v>
      </c>
      <c r="C34" s="84">
        <f>MAX(C3:C31)</f>
        <v>37</v>
      </c>
      <c r="D34" s="414"/>
      <c r="E34" s="414"/>
      <c r="F34" s="414"/>
      <c r="G34" s="414"/>
      <c r="H34" s="414"/>
      <c r="I34" s="79"/>
    </row>
    <row r="35" spans="1:9" x14ac:dyDescent="0.25">
      <c r="A35" s="79" t="s">
        <v>12</v>
      </c>
      <c r="B35" s="56">
        <f>(B33+Jan!B35+Dec!B35+Nov!B34+Oct!B35+Sep!B34+Aug!B35)/7</f>
        <v>17.926217442179624</v>
      </c>
      <c r="C35" s="84">
        <f>(C33+Jan!C35+Dec!C35+Nov!C34+Oct!C35+Sep!C34+Aug!C35)/7</f>
        <v>32.798783159739784</v>
      </c>
      <c r="D35" s="49">
        <f>D33+Jan!D37</f>
        <v>392.5</v>
      </c>
      <c r="E35" s="49">
        <f>E33+Jan!E37</f>
        <v>266.5</v>
      </c>
      <c r="F35" s="49">
        <f>F33+Jan!F37</f>
        <v>229.5</v>
      </c>
      <c r="G35" s="49">
        <f>G33+Jan!G37</f>
        <v>224.5</v>
      </c>
      <c r="H35" s="49">
        <f>H33+Jan!I37</f>
        <v>234</v>
      </c>
      <c r="I35" s="49">
        <f>I33+Jan!J37</f>
        <v>25</v>
      </c>
    </row>
    <row r="36" spans="1:9" x14ac:dyDescent="0.25">
      <c r="A36" s="409"/>
      <c r="B36" s="409"/>
      <c r="C36" s="409"/>
      <c r="D36" s="412" t="s">
        <v>9</v>
      </c>
      <c r="E36" s="412"/>
      <c r="F36" s="414">
        <f>AVERAGE(D33:H33)</f>
        <v>38.200000000000003</v>
      </c>
      <c r="G36" s="414"/>
      <c r="H36" s="414"/>
      <c r="I36" s="79"/>
    </row>
    <row r="37" spans="1:9" x14ac:dyDescent="0.25">
      <c r="A37" s="409"/>
      <c r="B37" s="409"/>
      <c r="C37" s="409"/>
      <c r="D37" s="412" t="s">
        <v>11</v>
      </c>
      <c r="E37" s="412"/>
      <c r="F37" s="410">
        <f>F36+Jan!F39</f>
        <v>260.76666666666665</v>
      </c>
      <c r="G37" s="410"/>
      <c r="H37" s="78" t="s">
        <v>13</v>
      </c>
      <c r="I37" s="78"/>
    </row>
    <row r="38" spans="1:9" x14ac:dyDescent="0.25">
      <c r="B38" s="21">
        <f>Sep!B36</f>
        <v>13.136290322580646</v>
      </c>
      <c r="C38" s="21">
        <f>Sep!C36</f>
        <v>29.163978494623656</v>
      </c>
      <c r="D38" s="411" t="s">
        <v>8</v>
      </c>
      <c r="E38" s="411"/>
    </row>
    <row r="40" spans="1:9" x14ac:dyDescent="0.25">
      <c r="I40" s="86"/>
    </row>
  </sheetData>
  <mergeCells count="12">
    <mergeCell ref="B1:C1"/>
    <mergeCell ref="D1:H1"/>
    <mergeCell ref="A1:A2"/>
    <mergeCell ref="F37:G37"/>
    <mergeCell ref="D38:E38"/>
    <mergeCell ref="D37:E37"/>
    <mergeCell ref="D36:E36"/>
    <mergeCell ref="B32:C32"/>
    <mergeCell ref="D32:H32"/>
    <mergeCell ref="F36:H36"/>
    <mergeCell ref="D34:H34"/>
    <mergeCell ref="A36:C37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40"/>
  <sheetViews>
    <sheetView topLeftCell="A13" workbookViewId="0">
      <selection activeCell="M32" sqref="M32"/>
    </sheetView>
  </sheetViews>
  <sheetFormatPr defaultRowHeight="13.2" x14ac:dyDescent="0.25"/>
  <cols>
    <col min="1" max="1" width="9.6640625" style="76" customWidth="1"/>
    <col min="2" max="9" width="9.6640625" style="212" customWidth="1"/>
    <col min="10" max="10" width="9.109375" style="212"/>
  </cols>
  <sheetData>
    <row r="1" spans="1:9" x14ac:dyDescent="0.25">
      <c r="A1" s="396" t="s">
        <v>0</v>
      </c>
      <c r="B1" s="427" t="s">
        <v>1</v>
      </c>
      <c r="C1" s="428"/>
      <c r="D1" s="427" t="s">
        <v>4</v>
      </c>
      <c r="E1" s="429"/>
      <c r="F1" s="429"/>
      <c r="G1" s="429"/>
      <c r="H1" s="429"/>
      <c r="I1" s="428"/>
    </row>
    <row r="2" spans="1:9" ht="13.8" thickBot="1" x14ac:dyDescent="0.3">
      <c r="A2" s="397"/>
      <c r="B2" s="228" t="s">
        <v>2</v>
      </c>
      <c r="C2" s="229" t="s">
        <v>3</v>
      </c>
      <c r="D2" s="213" t="s">
        <v>5</v>
      </c>
      <c r="E2" s="213" t="s">
        <v>6</v>
      </c>
      <c r="F2" s="213" t="s">
        <v>14</v>
      </c>
      <c r="G2" s="213" t="s">
        <v>36</v>
      </c>
      <c r="H2" s="213" t="s">
        <v>39</v>
      </c>
      <c r="I2" s="213" t="s">
        <v>37</v>
      </c>
    </row>
    <row r="3" spans="1:9" x14ac:dyDescent="0.25">
      <c r="A3" s="73">
        <v>1</v>
      </c>
      <c r="B3" s="230">
        <v>20</v>
      </c>
      <c r="C3" s="231">
        <v>30</v>
      </c>
      <c r="D3" s="214">
        <v>3</v>
      </c>
      <c r="E3" s="215">
        <v>25</v>
      </c>
      <c r="F3" s="215">
        <v>4</v>
      </c>
      <c r="G3" s="215">
        <v>22</v>
      </c>
      <c r="H3" s="215">
        <v>11</v>
      </c>
      <c r="I3" s="216"/>
    </row>
    <row r="4" spans="1:9" x14ac:dyDescent="0.25">
      <c r="A4" s="74">
        <f t="shared" ref="A4:A33" si="0">A3+1</f>
        <v>2</v>
      </c>
      <c r="B4" s="232">
        <v>20</v>
      </c>
      <c r="C4" s="233">
        <v>32</v>
      </c>
      <c r="D4" s="214"/>
      <c r="E4" s="217"/>
      <c r="F4" s="217"/>
      <c r="G4" s="217"/>
      <c r="H4" s="217"/>
      <c r="I4" s="218"/>
    </row>
    <row r="5" spans="1:9" x14ac:dyDescent="0.25">
      <c r="A5" s="74">
        <f t="shared" si="0"/>
        <v>3</v>
      </c>
      <c r="B5" s="232">
        <v>19</v>
      </c>
      <c r="C5" s="233">
        <v>31</v>
      </c>
      <c r="D5" s="214"/>
      <c r="E5" s="217"/>
      <c r="F5" s="217"/>
      <c r="G5" s="217"/>
      <c r="H5" s="217"/>
      <c r="I5" s="218"/>
    </row>
    <row r="6" spans="1:9" x14ac:dyDescent="0.25">
      <c r="A6" s="74">
        <f t="shared" si="0"/>
        <v>4</v>
      </c>
      <c r="B6" s="232">
        <v>20</v>
      </c>
      <c r="C6" s="233">
        <v>33</v>
      </c>
      <c r="D6" s="214"/>
      <c r="E6" s="217"/>
      <c r="F6" s="217"/>
      <c r="G6" s="217"/>
      <c r="H6" s="217"/>
      <c r="I6" s="218"/>
    </row>
    <row r="7" spans="1:9" x14ac:dyDescent="0.25">
      <c r="A7" s="74">
        <f t="shared" si="0"/>
        <v>5</v>
      </c>
      <c r="B7" s="232">
        <v>22</v>
      </c>
      <c r="C7" s="233">
        <v>33</v>
      </c>
      <c r="D7" s="214"/>
      <c r="E7" s="217"/>
      <c r="F7" s="217"/>
      <c r="G7" s="217"/>
      <c r="H7" s="217"/>
      <c r="I7" s="218"/>
    </row>
    <row r="8" spans="1:9" x14ac:dyDescent="0.25">
      <c r="A8" s="74">
        <f t="shared" si="0"/>
        <v>6</v>
      </c>
      <c r="B8" s="232">
        <v>23</v>
      </c>
      <c r="C8" s="233">
        <v>32</v>
      </c>
      <c r="D8" s="214"/>
      <c r="E8" s="217"/>
      <c r="F8" s="217"/>
      <c r="G8" s="217"/>
      <c r="H8" s="217"/>
      <c r="I8" s="218"/>
    </row>
    <row r="9" spans="1:9" x14ac:dyDescent="0.25">
      <c r="A9" s="74">
        <f t="shared" si="0"/>
        <v>7</v>
      </c>
      <c r="B9" s="232">
        <v>22</v>
      </c>
      <c r="C9" s="233">
        <v>33</v>
      </c>
      <c r="D9" s="214"/>
      <c r="E9" s="217"/>
      <c r="F9" s="217"/>
      <c r="G9" s="217"/>
      <c r="H9" s="217"/>
      <c r="I9" s="218"/>
    </row>
    <row r="10" spans="1:9" x14ac:dyDescent="0.25">
      <c r="A10" s="74">
        <f t="shared" si="0"/>
        <v>8</v>
      </c>
      <c r="B10" s="232">
        <v>20</v>
      </c>
      <c r="C10" s="233">
        <v>28</v>
      </c>
      <c r="D10" s="214"/>
      <c r="E10" s="217"/>
      <c r="F10" s="217"/>
      <c r="G10" s="217"/>
      <c r="H10" s="217"/>
      <c r="I10" s="218"/>
    </row>
    <row r="11" spans="1:9" x14ac:dyDescent="0.25">
      <c r="A11" s="74">
        <f t="shared" si="0"/>
        <v>9</v>
      </c>
      <c r="B11" s="232">
        <v>20</v>
      </c>
      <c r="C11" s="233">
        <v>25</v>
      </c>
      <c r="D11" s="214">
        <v>30</v>
      </c>
      <c r="E11" s="217">
        <v>24</v>
      </c>
      <c r="F11" s="217">
        <v>43</v>
      </c>
      <c r="G11" s="217">
        <v>15</v>
      </c>
      <c r="H11" s="217">
        <v>27</v>
      </c>
      <c r="I11" s="218"/>
    </row>
    <row r="12" spans="1:9" x14ac:dyDescent="0.25">
      <c r="A12" s="74">
        <f t="shared" si="0"/>
        <v>10</v>
      </c>
      <c r="B12" s="232">
        <v>20</v>
      </c>
      <c r="C12" s="233">
        <v>25</v>
      </c>
      <c r="D12" s="214">
        <v>15</v>
      </c>
      <c r="E12" s="217">
        <v>15</v>
      </c>
      <c r="F12" s="217">
        <v>13</v>
      </c>
      <c r="G12" s="217">
        <v>18</v>
      </c>
      <c r="H12" s="217">
        <v>15</v>
      </c>
      <c r="I12" s="218"/>
    </row>
    <row r="13" spans="1:9" x14ac:dyDescent="0.25">
      <c r="A13" s="74">
        <f t="shared" si="0"/>
        <v>11</v>
      </c>
      <c r="B13" s="232">
        <v>19</v>
      </c>
      <c r="C13" s="233">
        <v>26</v>
      </c>
      <c r="D13" s="214">
        <v>2</v>
      </c>
      <c r="E13" s="217">
        <v>2</v>
      </c>
      <c r="F13" s="217">
        <v>1.5</v>
      </c>
      <c r="G13" s="217">
        <v>10</v>
      </c>
      <c r="H13" s="217">
        <v>2</v>
      </c>
      <c r="I13" s="218"/>
    </row>
    <row r="14" spans="1:9" x14ac:dyDescent="0.25">
      <c r="A14" s="74">
        <f t="shared" si="0"/>
        <v>12</v>
      </c>
      <c r="B14" s="232">
        <v>20</v>
      </c>
      <c r="C14" s="233">
        <v>27</v>
      </c>
      <c r="D14" s="214"/>
      <c r="E14" s="217"/>
      <c r="F14" s="217"/>
      <c r="G14" s="217">
        <v>18</v>
      </c>
      <c r="H14" s="217"/>
      <c r="I14" s="218">
        <v>26</v>
      </c>
    </row>
    <row r="15" spans="1:9" x14ac:dyDescent="0.25">
      <c r="A15" s="74">
        <f t="shared" si="0"/>
        <v>13</v>
      </c>
      <c r="B15" s="232">
        <v>20</v>
      </c>
      <c r="C15" s="233">
        <v>30</v>
      </c>
      <c r="D15" s="214">
        <v>2</v>
      </c>
      <c r="E15" s="217">
        <v>2</v>
      </c>
      <c r="F15" s="217">
        <v>10</v>
      </c>
      <c r="G15" s="217">
        <v>13</v>
      </c>
      <c r="H15" s="217">
        <v>22</v>
      </c>
      <c r="I15" s="218"/>
    </row>
    <row r="16" spans="1:9" x14ac:dyDescent="0.25">
      <c r="A16" s="74">
        <f t="shared" si="0"/>
        <v>14</v>
      </c>
      <c r="B16" s="232">
        <v>19</v>
      </c>
      <c r="C16" s="233">
        <v>25</v>
      </c>
      <c r="D16" s="214"/>
      <c r="E16" s="217"/>
      <c r="F16" s="217"/>
      <c r="G16" s="217"/>
      <c r="H16" s="217"/>
      <c r="I16" s="218">
        <v>38</v>
      </c>
    </row>
    <row r="17" spans="1:9" x14ac:dyDescent="0.25">
      <c r="A17" s="74">
        <f t="shared" si="0"/>
        <v>15</v>
      </c>
      <c r="B17" s="232">
        <v>19</v>
      </c>
      <c r="C17" s="233">
        <v>25</v>
      </c>
      <c r="D17" s="214"/>
      <c r="E17" s="217"/>
      <c r="F17" s="217"/>
      <c r="G17" s="217"/>
      <c r="H17" s="217"/>
      <c r="I17" s="218"/>
    </row>
    <row r="18" spans="1:9" x14ac:dyDescent="0.25">
      <c r="A18" s="74">
        <f t="shared" si="0"/>
        <v>16</v>
      </c>
      <c r="B18" s="232">
        <v>19</v>
      </c>
      <c r="C18" s="233">
        <v>27</v>
      </c>
      <c r="D18" s="214"/>
      <c r="E18" s="217"/>
      <c r="F18" s="217"/>
      <c r="G18" s="217"/>
      <c r="H18" s="217"/>
      <c r="I18" s="218"/>
    </row>
    <row r="19" spans="1:9" x14ac:dyDescent="0.25">
      <c r="A19" s="74">
        <f t="shared" si="0"/>
        <v>17</v>
      </c>
      <c r="B19" s="232">
        <v>19</v>
      </c>
      <c r="C19" s="233">
        <v>26</v>
      </c>
      <c r="D19" s="214">
        <v>38</v>
      </c>
      <c r="E19" s="217">
        <v>27</v>
      </c>
      <c r="F19" s="217">
        <v>22</v>
      </c>
      <c r="G19" s="217"/>
      <c r="H19" s="217">
        <v>24</v>
      </c>
      <c r="I19" s="218"/>
    </row>
    <row r="20" spans="1:9" x14ac:dyDescent="0.25">
      <c r="A20" s="74">
        <f t="shared" si="0"/>
        <v>18</v>
      </c>
      <c r="B20" s="232">
        <v>19</v>
      </c>
      <c r="C20" s="233">
        <v>22</v>
      </c>
      <c r="D20" s="214">
        <v>6</v>
      </c>
      <c r="E20" s="217">
        <v>10</v>
      </c>
      <c r="F20" s="217">
        <v>4</v>
      </c>
      <c r="G20" s="217"/>
      <c r="H20" s="217">
        <v>10</v>
      </c>
      <c r="I20" s="218">
        <v>32</v>
      </c>
    </row>
    <row r="21" spans="1:9" x14ac:dyDescent="0.25">
      <c r="A21" s="74">
        <f t="shared" si="0"/>
        <v>19</v>
      </c>
      <c r="B21" s="232">
        <v>20</v>
      </c>
      <c r="C21" s="233">
        <v>27</v>
      </c>
      <c r="D21" s="214"/>
      <c r="E21" s="217"/>
      <c r="F21" s="217"/>
      <c r="G21" s="217"/>
      <c r="H21" s="217"/>
      <c r="I21" s="218">
        <v>4</v>
      </c>
    </row>
    <row r="22" spans="1:9" x14ac:dyDescent="0.25">
      <c r="A22" s="74">
        <f t="shared" si="0"/>
        <v>20</v>
      </c>
      <c r="B22" s="232">
        <v>20</v>
      </c>
      <c r="C22" s="233">
        <v>25</v>
      </c>
      <c r="D22" s="214"/>
      <c r="E22" s="217"/>
      <c r="F22" s="217"/>
      <c r="G22" s="217"/>
      <c r="H22" s="217"/>
      <c r="I22" s="218"/>
    </row>
    <row r="23" spans="1:9" x14ac:dyDescent="0.25">
      <c r="A23" s="74">
        <f t="shared" si="0"/>
        <v>21</v>
      </c>
      <c r="B23" s="232">
        <v>19</v>
      </c>
      <c r="C23" s="233">
        <v>26</v>
      </c>
      <c r="D23" s="214"/>
      <c r="E23" s="217"/>
      <c r="F23" s="217"/>
      <c r="G23" s="217"/>
      <c r="H23" s="217"/>
      <c r="I23" s="218"/>
    </row>
    <row r="24" spans="1:9" x14ac:dyDescent="0.25">
      <c r="A24" s="74">
        <f t="shared" si="0"/>
        <v>22</v>
      </c>
      <c r="B24" s="232">
        <v>17</v>
      </c>
      <c r="C24" s="233">
        <v>27</v>
      </c>
      <c r="D24" s="214"/>
      <c r="E24" s="217"/>
      <c r="F24" s="217"/>
      <c r="G24" s="217"/>
      <c r="H24" s="217"/>
      <c r="I24" s="218"/>
    </row>
    <row r="25" spans="1:9" x14ac:dyDescent="0.25">
      <c r="A25" s="74">
        <f t="shared" si="0"/>
        <v>23</v>
      </c>
      <c r="B25" s="232">
        <v>16</v>
      </c>
      <c r="C25" s="233">
        <v>28</v>
      </c>
      <c r="D25" s="214"/>
      <c r="E25" s="217"/>
      <c r="F25" s="217"/>
      <c r="G25" s="217"/>
      <c r="H25" s="217"/>
      <c r="I25" s="218">
        <v>4</v>
      </c>
    </row>
    <row r="26" spans="1:9" x14ac:dyDescent="0.25">
      <c r="A26" s="74">
        <f t="shared" si="0"/>
        <v>24</v>
      </c>
      <c r="B26" s="232">
        <v>16</v>
      </c>
      <c r="C26" s="233">
        <v>29</v>
      </c>
      <c r="D26" s="214"/>
      <c r="E26" s="217"/>
      <c r="F26" s="217"/>
      <c r="G26" s="217"/>
      <c r="H26" s="217"/>
      <c r="I26" s="218"/>
    </row>
    <row r="27" spans="1:9" x14ac:dyDescent="0.25">
      <c r="A27" s="74">
        <f t="shared" si="0"/>
        <v>25</v>
      </c>
      <c r="B27" s="232">
        <v>16</v>
      </c>
      <c r="C27" s="233">
        <v>28</v>
      </c>
      <c r="D27" s="214"/>
      <c r="E27" s="217"/>
      <c r="F27" s="217"/>
      <c r="G27" s="217"/>
      <c r="H27" s="217"/>
      <c r="I27" s="218"/>
    </row>
    <row r="28" spans="1:9" x14ac:dyDescent="0.25">
      <c r="A28" s="74">
        <f t="shared" si="0"/>
        <v>26</v>
      </c>
      <c r="B28" s="232">
        <v>16</v>
      </c>
      <c r="C28" s="233">
        <v>29</v>
      </c>
      <c r="D28" s="214"/>
      <c r="E28" s="217"/>
      <c r="F28" s="217"/>
      <c r="G28" s="217"/>
      <c r="H28" s="217"/>
      <c r="I28" s="218"/>
    </row>
    <row r="29" spans="1:9" x14ac:dyDescent="0.25">
      <c r="A29" s="74">
        <f t="shared" si="0"/>
        <v>27</v>
      </c>
      <c r="B29" s="232">
        <v>15</v>
      </c>
      <c r="C29" s="233">
        <v>29</v>
      </c>
      <c r="D29" s="214"/>
      <c r="E29" s="217"/>
      <c r="F29" s="217"/>
      <c r="G29" s="217"/>
      <c r="H29" s="217"/>
      <c r="I29" s="218"/>
    </row>
    <row r="30" spans="1:9" x14ac:dyDescent="0.25">
      <c r="A30" s="74">
        <f t="shared" si="0"/>
        <v>28</v>
      </c>
      <c r="B30" s="232">
        <v>16</v>
      </c>
      <c r="C30" s="233">
        <v>30</v>
      </c>
      <c r="D30" s="214"/>
      <c r="E30" s="217"/>
      <c r="F30" s="217"/>
      <c r="G30" s="217"/>
      <c r="H30" s="217"/>
      <c r="I30" s="218"/>
    </row>
    <row r="31" spans="1:9" x14ac:dyDescent="0.25">
      <c r="A31" s="74">
        <f t="shared" si="0"/>
        <v>29</v>
      </c>
      <c r="B31" s="232">
        <v>18</v>
      </c>
      <c r="C31" s="233">
        <v>30</v>
      </c>
      <c r="D31" s="214"/>
      <c r="E31" s="217"/>
      <c r="F31" s="217"/>
      <c r="G31" s="217"/>
      <c r="H31" s="217"/>
      <c r="I31" s="218"/>
    </row>
    <row r="32" spans="1:9" x14ac:dyDescent="0.25">
      <c r="A32" s="74">
        <f t="shared" si="0"/>
        <v>30</v>
      </c>
      <c r="B32" s="232">
        <v>18</v>
      </c>
      <c r="C32" s="233">
        <v>29</v>
      </c>
      <c r="D32" s="214"/>
      <c r="E32" s="217"/>
      <c r="F32" s="217"/>
      <c r="G32" s="217"/>
      <c r="H32" s="217"/>
      <c r="I32" s="218"/>
    </row>
    <row r="33" spans="1:10" ht="13.8" thickBot="1" x14ac:dyDescent="0.3">
      <c r="A33" s="74">
        <f t="shared" si="0"/>
        <v>31</v>
      </c>
      <c r="B33" s="234">
        <v>19</v>
      </c>
      <c r="C33" s="235">
        <v>30</v>
      </c>
      <c r="D33" s="219"/>
      <c r="E33" s="220"/>
      <c r="F33" s="220"/>
      <c r="G33" s="220"/>
      <c r="H33" s="220"/>
      <c r="I33" s="221"/>
      <c r="J33" s="212" t="s">
        <v>8</v>
      </c>
    </row>
    <row r="34" spans="1:10" x14ac:dyDescent="0.25">
      <c r="A34" s="383" t="s">
        <v>8</v>
      </c>
      <c r="B34" s="420" t="s">
        <v>8</v>
      </c>
      <c r="C34" s="421"/>
      <c r="D34" s="420" t="s">
        <v>10</v>
      </c>
      <c r="E34" s="422"/>
      <c r="F34" s="422"/>
      <c r="G34" s="422"/>
      <c r="H34" s="422"/>
      <c r="I34" s="421"/>
    </row>
    <row r="35" spans="1:10" ht="13.8" thickBot="1" x14ac:dyDescent="0.3">
      <c r="A35" s="384"/>
      <c r="B35" s="236">
        <f>AVERAGE(B3:B33)</f>
        <v>18.903225806451612</v>
      </c>
      <c r="C35" s="237">
        <f>AVERAGE(C3:C33)</f>
        <v>28.29032258064516</v>
      </c>
      <c r="D35" s="222">
        <f t="shared" ref="D35:I35" si="1">SUM(D3:D33)</f>
        <v>96</v>
      </c>
      <c r="E35" s="223">
        <f t="shared" si="1"/>
        <v>105</v>
      </c>
      <c r="F35" s="223">
        <f t="shared" si="1"/>
        <v>97.5</v>
      </c>
      <c r="G35" s="223">
        <f t="shared" si="1"/>
        <v>96</v>
      </c>
      <c r="H35" s="223">
        <f t="shared" si="1"/>
        <v>111</v>
      </c>
      <c r="I35" s="224">
        <f t="shared" si="1"/>
        <v>104</v>
      </c>
    </row>
    <row r="36" spans="1:10" ht="13.8" thickBot="1" x14ac:dyDescent="0.3">
      <c r="A36" s="32" t="s">
        <v>15</v>
      </c>
      <c r="B36" s="238">
        <f>MIN(B3:B33)</f>
        <v>15</v>
      </c>
      <c r="C36" s="239">
        <f>MAX(C3:C33)</f>
        <v>33</v>
      </c>
      <c r="D36" s="425"/>
      <c r="E36" s="425"/>
      <c r="F36" s="425"/>
      <c r="G36" s="425"/>
      <c r="H36" s="425"/>
      <c r="I36" s="426"/>
    </row>
    <row r="37" spans="1:10" ht="13.8" thickBot="1" x14ac:dyDescent="0.3">
      <c r="A37" s="75" t="s">
        <v>12</v>
      </c>
      <c r="B37" s="240">
        <f>(B35+Feb!B33+Jan!B35+Dec!B35+Nov!B34+Oct!B35+Sep!B34+Aug!B35)/8</f>
        <v>18.04834348771362</v>
      </c>
      <c r="C37" s="241">
        <f>(C35+Feb!C33+Jan!C35+Dec!C35+Nov!C34+Oct!C35+Sep!C34+Aug!C35)/8</f>
        <v>32.23522558735295</v>
      </c>
      <c r="D37" s="225">
        <f>D35+Feb!D35</f>
        <v>488.5</v>
      </c>
      <c r="E37" s="226">
        <f>E35+Feb!E35</f>
        <v>371.5</v>
      </c>
      <c r="F37" s="226">
        <f>F35+Feb!F35</f>
        <v>327</v>
      </c>
      <c r="G37" s="226">
        <f>G35+Feb!G35</f>
        <v>320.5</v>
      </c>
      <c r="H37" s="226">
        <f>H35+Feb!H35</f>
        <v>345</v>
      </c>
      <c r="I37" s="227">
        <f>I35+Feb!H35</f>
        <v>338</v>
      </c>
    </row>
    <row r="38" spans="1:10" ht="13.8" thickBot="1" x14ac:dyDescent="0.3">
      <c r="A38" s="387"/>
      <c r="B38" s="388"/>
      <c r="C38" s="389"/>
      <c r="D38" s="418" t="s">
        <v>9</v>
      </c>
      <c r="E38" s="419"/>
      <c r="F38" s="424">
        <f>AVERAGE(D35:I35)</f>
        <v>101.58333333333333</v>
      </c>
      <c r="G38" s="425"/>
      <c r="H38" s="425"/>
      <c r="I38" s="426"/>
    </row>
    <row r="39" spans="1:10" ht="13.8" thickBot="1" x14ac:dyDescent="0.3">
      <c r="A39" s="390"/>
      <c r="B39" s="391"/>
      <c r="C39" s="392"/>
      <c r="D39" s="416" t="s">
        <v>11</v>
      </c>
      <c r="E39" s="417"/>
      <c r="F39" s="211">
        <f>F38+Feb!F37</f>
        <v>362.34999999999997</v>
      </c>
      <c r="G39" s="417" t="s">
        <v>13</v>
      </c>
      <c r="H39" s="417"/>
      <c r="I39" s="423"/>
    </row>
    <row r="40" spans="1:10" x14ac:dyDescent="0.25">
      <c r="B40" s="242">
        <f>Sep!B36</f>
        <v>13.136290322580646</v>
      </c>
      <c r="C40" s="242">
        <f>Sep!C36</f>
        <v>29.163978494623656</v>
      </c>
      <c r="D40" s="415" t="s">
        <v>8</v>
      </c>
      <c r="E40" s="415"/>
    </row>
  </sheetData>
  <mergeCells count="13">
    <mergeCell ref="A34:A35"/>
    <mergeCell ref="D36:I36"/>
    <mergeCell ref="A38:C39"/>
    <mergeCell ref="B1:C1"/>
    <mergeCell ref="D1:I1"/>
    <mergeCell ref="A1:A2"/>
    <mergeCell ref="D40:E40"/>
    <mergeCell ref="D39:E39"/>
    <mergeCell ref="D38:E38"/>
    <mergeCell ref="B34:C34"/>
    <mergeCell ref="D34:I34"/>
    <mergeCell ref="G39:I39"/>
    <mergeCell ref="F38:I38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9"/>
  <sheetViews>
    <sheetView topLeftCell="A19" workbookViewId="0">
      <selection activeCell="H29" sqref="H29"/>
    </sheetView>
  </sheetViews>
  <sheetFormatPr defaultColWidth="9.109375" defaultRowHeight="13.8" x14ac:dyDescent="0.25"/>
  <cols>
    <col min="1" max="9" width="9.6640625" style="245" customWidth="1"/>
    <col min="10" max="16384" width="9.109375" style="245"/>
  </cols>
  <sheetData>
    <row r="1" spans="1:9" x14ac:dyDescent="0.25">
      <c r="A1" s="443" t="s">
        <v>0</v>
      </c>
      <c r="B1" s="440" t="s">
        <v>1</v>
      </c>
      <c r="C1" s="441"/>
      <c r="D1" s="440" t="s">
        <v>4</v>
      </c>
      <c r="E1" s="442"/>
      <c r="F1" s="442"/>
      <c r="G1" s="442"/>
      <c r="H1" s="442"/>
      <c r="I1" s="441"/>
    </row>
    <row r="2" spans="1:9" ht="14.4" thickBot="1" x14ac:dyDescent="0.3">
      <c r="A2" s="444"/>
      <c r="B2" s="246" t="s">
        <v>2</v>
      </c>
      <c r="C2" s="247" t="s">
        <v>3</v>
      </c>
      <c r="D2" s="248" t="s">
        <v>5</v>
      </c>
      <c r="E2" s="248" t="s">
        <v>6</v>
      </c>
      <c r="F2" s="248" t="s">
        <v>14</v>
      </c>
      <c r="G2" s="248" t="s">
        <v>36</v>
      </c>
      <c r="H2" s="248" t="s">
        <v>39</v>
      </c>
      <c r="I2" s="248" t="s">
        <v>37</v>
      </c>
    </row>
    <row r="3" spans="1:9" x14ac:dyDescent="0.25">
      <c r="A3" s="249">
        <v>1</v>
      </c>
      <c r="B3" s="250">
        <v>19</v>
      </c>
      <c r="C3" s="251">
        <v>30</v>
      </c>
      <c r="D3" s="252"/>
      <c r="E3" s="253"/>
      <c r="F3" s="253"/>
      <c r="G3" s="253"/>
      <c r="H3" s="253"/>
      <c r="I3" s="254"/>
    </row>
    <row r="4" spans="1:9" x14ac:dyDescent="0.25">
      <c r="A4" s="255">
        <f t="shared" ref="A4:A32" si="0">A3+1</f>
        <v>2</v>
      </c>
      <c r="B4" s="256">
        <v>20</v>
      </c>
      <c r="C4" s="257">
        <v>31</v>
      </c>
      <c r="D4" s="252"/>
      <c r="E4" s="258"/>
      <c r="F4" s="258"/>
      <c r="G4" s="258"/>
      <c r="H4" s="258"/>
      <c r="I4" s="259"/>
    </row>
    <row r="5" spans="1:9" x14ac:dyDescent="0.25">
      <c r="A5" s="255">
        <f t="shared" si="0"/>
        <v>3</v>
      </c>
      <c r="B5" s="256">
        <v>19</v>
      </c>
      <c r="C5" s="257">
        <v>31</v>
      </c>
      <c r="D5" s="252"/>
      <c r="E5" s="258"/>
      <c r="F5" s="258"/>
      <c r="G5" s="258"/>
      <c r="H5" s="258"/>
      <c r="I5" s="259"/>
    </row>
    <row r="6" spans="1:9" x14ac:dyDescent="0.25">
      <c r="A6" s="255">
        <f t="shared" si="0"/>
        <v>4</v>
      </c>
      <c r="B6" s="256">
        <v>19</v>
      </c>
      <c r="C6" s="257">
        <v>29</v>
      </c>
      <c r="D6" s="252"/>
      <c r="E6" s="258"/>
      <c r="F6" s="258"/>
      <c r="G6" s="258"/>
      <c r="H6" s="258"/>
      <c r="I6" s="259"/>
    </row>
    <row r="7" spans="1:9" x14ac:dyDescent="0.25">
      <c r="A7" s="255">
        <f t="shared" si="0"/>
        <v>5</v>
      </c>
      <c r="B7" s="256">
        <v>19</v>
      </c>
      <c r="C7" s="257">
        <v>25</v>
      </c>
      <c r="D7" s="252"/>
      <c r="E7" s="258"/>
      <c r="F7" s="258"/>
      <c r="G7" s="258"/>
      <c r="H7" s="258"/>
      <c r="I7" s="259"/>
    </row>
    <row r="8" spans="1:9" x14ac:dyDescent="0.25">
      <c r="A8" s="255">
        <f t="shared" si="0"/>
        <v>6</v>
      </c>
      <c r="B8" s="256">
        <v>12</v>
      </c>
      <c r="C8" s="257">
        <v>24</v>
      </c>
      <c r="D8" s="252">
        <v>32</v>
      </c>
      <c r="E8" s="258">
        <v>35</v>
      </c>
      <c r="F8" s="258">
        <v>36</v>
      </c>
      <c r="G8" s="258">
        <v>38</v>
      </c>
      <c r="H8" s="258">
        <v>38</v>
      </c>
      <c r="I8" s="259">
        <v>16</v>
      </c>
    </row>
    <row r="9" spans="1:9" x14ac:dyDescent="0.25">
      <c r="A9" s="255">
        <f t="shared" si="0"/>
        <v>7</v>
      </c>
      <c r="B9" s="256">
        <v>14</v>
      </c>
      <c r="C9" s="257">
        <v>20</v>
      </c>
      <c r="D9" s="252"/>
      <c r="E9" s="258"/>
      <c r="F9" s="258"/>
      <c r="G9" s="258"/>
      <c r="H9" s="258"/>
      <c r="I9" s="259"/>
    </row>
    <row r="10" spans="1:9" x14ac:dyDescent="0.25">
      <c r="A10" s="255">
        <f t="shared" si="0"/>
        <v>8</v>
      </c>
      <c r="B10" s="256">
        <v>12</v>
      </c>
      <c r="C10" s="257">
        <v>18</v>
      </c>
      <c r="D10" s="252"/>
      <c r="E10" s="258"/>
      <c r="F10" s="258"/>
      <c r="G10" s="258"/>
      <c r="H10" s="258"/>
      <c r="I10" s="259"/>
    </row>
    <row r="11" spans="1:9" x14ac:dyDescent="0.25">
      <c r="A11" s="255">
        <f t="shared" si="0"/>
        <v>9</v>
      </c>
      <c r="B11" s="256">
        <v>13</v>
      </c>
      <c r="C11" s="257">
        <v>23</v>
      </c>
      <c r="D11" s="252"/>
      <c r="E11" s="258"/>
      <c r="F11" s="258"/>
      <c r="G11" s="258"/>
      <c r="H11" s="258"/>
      <c r="I11" s="259"/>
    </row>
    <row r="12" spans="1:9" x14ac:dyDescent="0.25">
      <c r="A12" s="255">
        <f t="shared" si="0"/>
        <v>10</v>
      </c>
      <c r="B12" s="256">
        <v>15</v>
      </c>
      <c r="C12" s="257">
        <v>24</v>
      </c>
      <c r="D12" s="252"/>
      <c r="E12" s="258"/>
      <c r="F12" s="258"/>
      <c r="G12" s="258"/>
      <c r="H12" s="258"/>
      <c r="I12" s="259"/>
    </row>
    <row r="13" spans="1:9" x14ac:dyDescent="0.25">
      <c r="A13" s="255">
        <f t="shared" si="0"/>
        <v>11</v>
      </c>
      <c r="B13" s="256">
        <v>15</v>
      </c>
      <c r="C13" s="257">
        <v>25</v>
      </c>
      <c r="D13" s="252"/>
      <c r="E13" s="258"/>
      <c r="F13" s="258"/>
      <c r="G13" s="258"/>
      <c r="H13" s="258"/>
      <c r="I13" s="259"/>
    </row>
    <row r="14" spans="1:9" x14ac:dyDescent="0.25">
      <c r="A14" s="255">
        <f t="shared" si="0"/>
        <v>12</v>
      </c>
      <c r="B14" s="256">
        <v>15</v>
      </c>
      <c r="C14" s="257">
        <v>26</v>
      </c>
      <c r="D14" s="252"/>
      <c r="E14" s="258"/>
      <c r="F14" s="258"/>
      <c r="G14" s="258"/>
      <c r="H14" s="258"/>
      <c r="I14" s="259"/>
    </row>
    <row r="15" spans="1:9" x14ac:dyDescent="0.25">
      <c r="A15" s="255">
        <f t="shared" si="0"/>
        <v>13</v>
      </c>
      <c r="B15" s="256">
        <v>16</v>
      </c>
      <c r="C15" s="257">
        <v>28</v>
      </c>
      <c r="D15" s="252"/>
      <c r="E15" s="258"/>
      <c r="F15" s="258"/>
      <c r="G15" s="258"/>
      <c r="H15" s="258"/>
      <c r="I15" s="259"/>
    </row>
    <row r="16" spans="1:9" x14ac:dyDescent="0.25">
      <c r="A16" s="255">
        <f t="shared" si="0"/>
        <v>14</v>
      </c>
      <c r="B16" s="256">
        <v>16</v>
      </c>
      <c r="C16" s="257">
        <v>26</v>
      </c>
      <c r="D16" s="252"/>
      <c r="E16" s="258"/>
      <c r="F16" s="258"/>
      <c r="G16" s="258"/>
      <c r="H16" s="258"/>
      <c r="I16" s="259"/>
    </row>
    <row r="17" spans="1:9" x14ac:dyDescent="0.25">
      <c r="A17" s="255">
        <f t="shared" si="0"/>
        <v>15</v>
      </c>
      <c r="B17" s="256">
        <v>16</v>
      </c>
      <c r="C17" s="257">
        <v>26</v>
      </c>
      <c r="D17" s="252"/>
      <c r="E17" s="258">
        <v>5</v>
      </c>
      <c r="F17" s="258"/>
      <c r="G17" s="258"/>
      <c r="H17" s="258">
        <v>6</v>
      </c>
      <c r="I17" s="259">
        <v>6</v>
      </c>
    </row>
    <row r="18" spans="1:9" x14ac:dyDescent="0.25">
      <c r="A18" s="255">
        <f t="shared" si="0"/>
        <v>16</v>
      </c>
      <c r="B18" s="256">
        <v>18</v>
      </c>
      <c r="C18" s="257">
        <v>28</v>
      </c>
      <c r="D18" s="252"/>
      <c r="E18" s="258"/>
      <c r="F18" s="258"/>
      <c r="G18" s="258"/>
      <c r="H18" s="258"/>
      <c r="I18" s="259"/>
    </row>
    <row r="19" spans="1:9" x14ac:dyDescent="0.25">
      <c r="A19" s="255">
        <f t="shared" si="0"/>
        <v>17</v>
      </c>
      <c r="B19" s="256">
        <v>18</v>
      </c>
      <c r="C19" s="257">
        <v>29</v>
      </c>
      <c r="D19" s="252"/>
      <c r="E19" s="258"/>
      <c r="F19" s="258"/>
      <c r="G19" s="258"/>
      <c r="H19" s="258"/>
      <c r="I19" s="259"/>
    </row>
    <row r="20" spans="1:9" x14ac:dyDescent="0.25">
      <c r="A20" s="255">
        <f t="shared" si="0"/>
        <v>18</v>
      </c>
      <c r="B20" s="256">
        <v>17</v>
      </c>
      <c r="C20" s="257">
        <v>27</v>
      </c>
      <c r="D20" s="252">
        <v>2</v>
      </c>
      <c r="E20" s="258">
        <v>11</v>
      </c>
      <c r="F20" s="258"/>
      <c r="G20" s="258">
        <v>21</v>
      </c>
      <c r="H20" s="258"/>
      <c r="I20" s="259"/>
    </row>
    <row r="21" spans="1:9" x14ac:dyDescent="0.25">
      <c r="A21" s="255">
        <f t="shared" si="0"/>
        <v>19</v>
      </c>
      <c r="B21" s="256">
        <v>17</v>
      </c>
      <c r="C21" s="257">
        <v>27.5</v>
      </c>
      <c r="D21" s="252"/>
      <c r="E21" s="258"/>
      <c r="F21" s="258"/>
      <c r="G21" s="258"/>
      <c r="H21" s="258"/>
      <c r="I21" s="259"/>
    </row>
    <row r="22" spans="1:9" x14ac:dyDescent="0.25">
      <c r="A22" s="255">
        <f t="shared" si="0"/>
        <v>20</v>
      </c>
      <c r="B22" s="256">
        <v>18</v>
      </c>
      <c r="C22" s="257">
        <v>27</v>
      </c>
      <c r="D22" s="252"/>
      <c r="E22" s="258"/>
      <c r="F22" s="258"/>
      <c r="G22" s="258"/>
      <c r="H22" s="258"/>
      <c r="I22" s="259"/>
    </row>
    <row r="23" spans="1:9" x14ac:dyDescent="0.25">
      <c r="A23" s="255">
        <f t="shared" si="0"/>
        <v>21</v>
      </c>
      <c r="B23" s="256">
        <v>18</v>
      </c>
      <c r="C23" s="257">
        <v>27</v>
      </c>
      <c r="D23" s="252"/>
      <c r="E23" s="258"/>
      <c r="F23" s="258"/>
      <c r="G23" s="258"/>
      <c r="H23" s="258"/>
      <c r="I23" s="259"/>
    </row>
    <row r="24" spans="1:9" x14ac:dyDescent="0.25">
      <c r="A24" s="255">
        <f t="shared" si="0"/>
        <v>22</v>
      </c>
      <c r="B24" s="256">
        <v>17</v>
      </c>
      <c r="C24" s="257">
        <v>27</v>
      </c>
      <c r="D24" s="252"/>
      <c r="E24" s="258"/>
      <c r="F24" s="258"/>
      <c r="G24" s="258"/>
      <c r="H24" s="258"/>
      <c r="I24" s="259"/>
    </row>
    <row r="25" spans="1:9" x14ac:dyDescent="0.25">
      <c r="A25" s="255">
        <f t="shared" si="0"/>
        <v>23</v>
      </c>
      <c r="B25" s="256">
        <v>19</v>
      </c>
      <c r="C25" s="257">
        <v>29</v>
      </c>
      <c r="D25" s="252"/>
      <c r="E25" s="258"/>
      <c r="F25" s="258"/>
      <c r="G25" s="258"/>
      <c r="H25" s="258"/>
      <c r="I25" s="259"/>
    </row>
    <row r="26" spans="1:9" x14ac:dyDescent="0.25">
      <c r="A26" s="255">
        <f t="shared" si="0"/>
        <v>24</v>
      </c>
      <c r="B26" s="256">
        <v>16</v>
      </c>
      <c r="C26" s="257">
        <v>27</v>
      </c>
      <c r="D26" s="252"/>
      <c r="E26" s="258"/>
      <c r="F26" s="258"/>
      <c r="G26" s="258"/>
      <c r="H26" s="258"/>
      <c r="I26" s="259"/>
    </row>
    <row r="27" spans="1:9" x14ac:dyDescent="0.25">
      <c r="A27" s="255">
        <f t="shared" si="0"/>
        <v>25</v>
      </c>
      <c r="B27" s="256">
        <v>17</v>
      </c>
      <c r="C27" s="257">
        <v>27</v>
      </c>
      <c r="D27" s="252"/>
      <c r="E27" s="258"/>
      <c r="F27" s="258"/>
      <c r="G27" s="258"/>
      <c r="H27" s="258"/>
      <c r="I27" s="259"/>
    </row>
    <row r="28" spans="1:9" x14ac:dyDescent="0.25">
      <c r="A28" s="255">
        <f t="shared" si="0"/>
        <v>26</v>
      </c>
      <c r="B28" s="256">
        <v>16</v>
      </c>
      <c r="C28" s="257">
        <v>28</v>
      </c>
      <c r="D28" s="252">
        <v>1.5</v>
      </c>
      <c r="E28" s="258">
        <v>1.5</v>
      </c>
      <c r="F28" s="258"/>
      <c r="G28" s="258"/>
      <c r="H28" s="258">
        <v>1</v>
      </c>
      <c r="I28" s="259"/>
    </row>
    <row r="29" spans="1:9" x14ac:dyDescent="0.25">
      <c r="A29" s="255">
        <f t="shared" si="0"/>
        <v>27</v>
      </c>
      <c r="B29" s="256">
        <v>15</v>
      </c>
      <c r="C29" s="257">
        <v>25</v>
      </c>
      <c r="D29" s="252"/>
      <c r="E29" s="258"/>
      <c r="F29" s="258"/>
      <c r="G29" s="258"/>
      <c r="H29" s="258"/>
      <c r="I29" s="259"/>
    </row>
    <row r="30" spans="1:9" x14ac:dyDescent="0.25">
      <c r="A30" s="255">
        <f t="shared" si="0"/>
        <v>28</v>
      </c>
      <c r="B30" s="256">
        <v>17</v>
      </c>
      <c r="C30" s="257">
        <v>27</v>
      </c>
      <c r="D30" s="252"/>
      <c r="E30" s="258"/>
      <c r="F30" s="258"/>
      <c r="G30" s="258"/>
      <c r="H30" s="258"/>
      <c r="I30" s="259"/>
    </row>
    <row r="31" spans="1:9" x14ac:dyDescent="0.25">
      <c r="A31" s="255">
        <f t="shared" si="0"/>
        <v>29</v>
      </c>
      <c r="B31" s="256">
        <v>12</v>
      </c>
      <c r="C31" s="257">
        <v>28</v>
      </c>
      <c r="D31" s="252"/>
      <c r="E31" s="258"/>
      <c r="F31" s="258"/>
      <c r="G31" s="258"/>
      <c r="H31" s="258"/>
      <c r="I31" s="259"/>
    </row>
    <row r="32" spans="1:9" ht="14.4" thickBot="1" x14ac:dyDescent="0.3">
      <c r="A32" s="255">
        <f t="shared" si="0"/>
        <v>30</v>
      </c>
      <c r="B32" s="260">
        <v>12</v>
      </c>
      <c r="C32" s="261">
        <v>28</v>
      </c>
      <c r="D32" s="262"/>
      <c r="E32" s="263"/>
      <c r="F32" s="263"/>
      <c r="G32" s="263"/>
      <c r="H32" s="263"/>
      <c r="I32" s="264"/>
    </row>
    <row r="33" spans="1:9" x14ac:dyDescent="0.25">
      <c r="A33" s="430" t="s">
        <v>8</v>
      </c>
      <c r="B33" s="450" t="s">
        <v>9</v>
      </c>
      <c r="C33" s="451"/>
      <c r="D33" s="450" t="s">
        <v>10</v>
      </c>
      <c r="E33" s="452"/>
      <c r="F33" s="452"/>
      <c r="G33" s="452"/>
      <c r="H33" s="452"/>
      <c r="I33" s="451"/>
    </row>
    <row r="34" spans="1:9" ht="14.4" thickBot="1" x14ac:dyDescent="0.3">
      <c r="A34" s="431"/>
      <c r="B34" s="265">
        <f>AVERAGE(B3:B32)</f>
        <v>16.233333333333334</v>
      </c>
      <c r="C34" s="266">
        <f>AVERAGE(C3:C32)</f>
        <v>26.583333333333332</v>
      </c>
      <c r="D34" s="267">
        <f t="shared" ref="D34:I34" si="1">SUM(D3:D32)</f>
        <v>35.5</v>
      </c>
      <c r="E34" s="268">
        <f t="shared" si="1"/>
        <v>52.5</v>
      </c>
      <c r="F34" s="268">
        <f t="shared" si="1"/>
        <v>36</v>
      </c>
      <c r="G34" s="268">
        <f t="shared" si="1"/>
        <v>59</v>
      </c>
      <c r="H34" s="268">
        <f t="shared" si="1"/>
        <v>45</v>
      </c>
      <c r="I34" s="269">
        <f t="shared" si="1"/>
        <v>22</v>
      </c>
    </row>
    <row r="35" spans="1:9" ht="14.4" thickBot="1" x14ac:dyDescent="0.3">
      <c r="A35" s="243" t="s">
        <v>15</v>
      </c>
      <c r="B35" s="270">
        <f>MIN(B3:B32)</f>
        <v>12</v>
      </c>
      <c r="C35" s="271">
        <f>MAX(C3:C32)</f>
        <v>31</v>
      </c>
      <c r="D35" s="432"/>
      <c r="E35" s="432"/>
      <c r="F35" s="432"/>
      <c r="G35" s="432"/>
      <c r="H35" s="432"/>
      <c r="I35" s="433"/>
    </row>
    <row r="36" spans="1:9" ht="14.4" thickBot="1" x14ac:dyDescent="0.3">
      <c r="A36" s="272" t="s">
        <v>12</v>
      </c>
      <c r="B36" s="273">
        <f>(B34+Mar!B35+Feb!B33+Jan!B35+Dec!B35+Nov!B34+Oct!B35+Sep!B34+Aug!B35)/9</f>
        <v>17.846675692782476</v>
      </c>
      <c r="C36" s="274">
        <f>(C34+Mar!C35+Feb!C33+Jan!C35+Dec!C35+Nov!C34+Oct!C35+Sep!C34+Aug!C35)/9</f>
        <v>31.60723755912856</v>
      </c>
      <c r="D36" s="275">
        <f>D34+Mar!D37</f>
        <v>524</v>
      </c>
      <c r="E36" s="276">
        <f>E34+Mar!E37</f>
        <v>424</v>
      </c>
      <c r="F36" s="276">
        <f>F34+Mar!F37</f>
        <v>363</v>
      </c>
      <c r="G36" s="276">
        <f>G34+Mar!G37</f>
        <v>379.5</v>
      </c>
      <c r="H36" s="276">
        <f>H34+Mar!H37</f>
        <v>390</v>
      </c>
      <c r="I36" s="277">
        <f>I34+Mar!I37</f>
        <v>360</v>
      </c>
    </row>
    <row r="37" spans="1:9" ht="14.4" thickBot="1" x14ac:dyDescent="0.3">
      <c r="A37" s="434"/>
      <c r="B37" s="435"/>
      <c r="C37" s="436"/>
      <c r="D37" s="448" t="s">
        <v>9</v>
      </c>
      <c r="E37" s="449"/>
      <c r="F37" s="454">
        <f>AVERAGE(D34:I34)</f>
        <v>41.666666666666664</v>
      </c>
      <c r="G37" s="455"/>
      <c r="H37" s="455"/>
      <c r="I37" s="456"/>
    </row>
    <row r="38" spans="1:9" ht="14.4" thickBot="1" x14ac:dyDescent="0.3">
      <c r="A38" s="437"/>
      <c r="B38" s="438"/>
      <c r="C38" s="439"/>
      <c r="D38" s="446" t="s">
        <v>11</v>
      </c>
      <c r="E38" s="447"/>
      <c r="F38" s="244">
        <f>F37+Mar!F39</f>
        <v>404.01666666666665</v>
      </c>
      <c r="G38" s="447" t="s">
        <v>13</v>
      </c>
      <c r="H38" s="447"/>
      <c r="I38" s="453"/>
    </row>
    <row r="39" spans="1:9" x14ac:dyDescent="0.25">
      <c r="B39" s="278">
        <f>Oct!B37</f>
        <v>14.918817204301076</v>
      </c>
      <c r="C39" s="278">
        <f>Oct!C37</f>
        <v>31.292114695340501</v>
      </c>
      <c r="D39" s="445" t="s">
        <v>8</v>
      </c>
      <c r="E39" s="445"/>
    </row>
  </sheetData>
  <mergeCells count="13">
    <mergeCell ref="D39:E39"/>
    <mergeCell ref="D38:E38"/>
    <mergeCell ref="D37:E37"/>
    <mergeCell ref="B33:C33"/>
    <mergeCell ref="D33:I33"/>
    <mergeCell ref="G38:I38"/>
    <mergeCell ref="F37:I37"/>
    <mergeCell ref="A33:A34"/>
    <mergeCell ref="D35:I35"/>
    <mergeCell ref="A37:C38"/>
    <mergeCell ref="B1:C1"/>
    <mergeCell ref="D1:I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Aug</vt:lpstr>
      <vt:lpstr>Sep</vt:lpstr>
      <vt:lpstr>Oct</vt:lpstr>
      <vt:lpstr>Nov</vt:lpstr>
      <vt:lpstr>Dec</vt:lpstr>
      <vt:lpstr>Jan</vt:lpstr>
      <vt:lpstr>Feb</vt:lpstr>
      <vt:lpstr>Mar</vt:lpstr>
      <vt:lpstr>Apr</vt:lpstr>
      <vt:lpstr>May</vt:lpstr>
      <vt:lpstr>Jun</vt:lpstr>
      <vt:lpstr>Jul</vt:lpstr>
      <vt:lpstr>Sum</vt:lpstr>
      <vt:lpstr>Temp</vt:lpstr>
    </vt:vector>
  </TitlesOfParts>
  <Company>Mabula Time Share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Mabula</dc:creator>
  <cp:lastModifiedBy>General Manager</cp:lastModifiedBy>
  <cp:lastPrinted>2016-07-01T11:36:35Z</cp:lastPrinted>
  <dcterms:created xsi:type="dcterms:W3CDTF">2000-03-20T06:30:56Z</dcterms:created>
  <dcterms:modified xsi:type="dcterms:W3CDTF">2016-12-13T12:17:38Z</dcterms:modified>
</cp:coreProperties>
</file>